
<file path=[Content_Types].xml><?xml version="1.0" encoding="utf-8"?>
<Types xmlns="http://schemas.openxmlformats.org/package/2006/content-type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comments2.xml" ContentType="application/vnd.openxmlformats-officedocument.spreadsheetml.comments+xml"/>
  <Override PartName="/xl/tables/table3.xml" ContentType="application/vnd.openxmlformats-officedocument.spreadsheetml.table+xml"/>
  <Override PartName="/xl/comments3.xml" ContentType="application/vnd.openxmlformats-officedocument.spreadsheetml.comments+xml"/>
  <Override PartName="/xl/tables/table4.xml" ContentType="application/vnd.openxmlformats-officedocument.spreadsheetml.table+xml"/>
  <Override PartName="/xl/comments4.xml" ContentType="application/vnd.openxmlformats-officedocument.spreadsheetml.comments+xml"/>
  <Override PartName="/xl/tables/table5.xml" ContentType="application/vnd.openxmlformats-officedocument.spreadsheetml.table+xml"/>
  <Override PartName="/xl/comments5.xml" ContentType="application/vnd.openxmlformats-officedocument.spreadsheetml.comments+xml"/>
  <Override PartName="/xl/comments6.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25"/>
  <workbookPr defaultThemeVersion="202300"/>
  <mc:AlternateContent xmlns:mc="http://schemas.openxmlformats.org/markup-compatibility/2006">
    <mc:Choice Requires="x15">
      <x15ac:absPath xmlns:x15ac="http://schemas.microsoft.com/office/spreadsheetml/2010/11/ac" url="/Users/arturoaragonlopez/Desktop/MANUAL DE SUPERVIVENCIA/SITIO WEB/"/>
    </mc:Choice>
  </mc:AlternateContent>
  <xr:revisionPtr revIDLastSave="0" documentId="13_ncr:1_{78D3318A-8859-514C-A8D6-F26968BB030F}" xr6:coauthVersionLast="47" xr6:coauthVersionMax="47" xr10:uidLastSave="{00000000-0000-0000-0000-000000000000}"/>
  <bookViews>
    <workbookView xWindow="0" yWindow="500" windowWidth="28800" windowHeight="15700" activeTab="6" xr2:uid="{55B92DA0-6EDD-C944-B040-2F6EA6608805}"/>
  </bookViews>
  <sheets>
    <sheet name="Semana 1" sheetId="4" r:id="rId1"/>
    <sheet name="Semana 2" sheetId="5" r:id="rId2"/>
    <sheet name="Semana 3" sheetId="6" r:id="rId3"/>
    <sheet name="Semana 4" sheetId="7" r:id="rId4"/>
    <sheet name="Semana 5" sheetId="8" r:id="rId5"/>
    <sheet name="Concentrado mensual" sheetId="9" r:id="rId6"/>
    <sheet name="Manual operativo" sheetId="11" r:id="rId7"/>
    <sheet name="Hoja1" sheetId="10" r:id="rId8"/>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L29" i="9" l="1"/>
  <c r="M38" i="8"/>
  <c r="O26" i="8"/>
  <c r="Q20" i="8"/>
  <c r="T19" i="8"/>
  <c r="T18" i="8"/>
  <c r="T17" i="8"/>
  <c r="T16" i="8"/>
  <c r="T15" i="8"/>
  <c r="O14" i="8"/>
  <c r="M14" i="8"/>
  <c r="K14" i="8" s="1"/>
  <c r="M38" i="7"/>
  <c r="F38" i="9" s="1" a="1"/>
  <c r="F38" i="9" s="1"/>
  <c r="O26" i="7"/>
  <c r="Q20" i="7"/>
  <c r="R20" i="7" s="1"/>
  <c r="T19" i="7"/>
  <c r="T18" i="7"/>
  <c r="T17" i="7"/>
  <c r="T16" i="7"/>
  <c r="T15" i="7"/>
  <c r="O14" i="7"/>
  <c r="M14" i="7"/>
  <c r="K14" i="7" s="1"/>
  <c r="M38" i="6"/>
  <c r="O26" i="6"/>
  <c r="Q20" i="6"/>
  <c r="R20" i="6" s="1"/>
  <c r="T19" i="6"/>
  <c r="T18" i="6"/>
  <c r="T17" i="6"/>
  <c r="T16" i="6"/>
  <c r="T15" i="6"/>
  <c r="T14" i="6" s="1"/>
  <c r="Q14" i="6" s="1"/>
  <c r="R14" i="6" s="1"/>
  <c r="O14" i="6"/>
  <c r="M14" i="6"/>
  <c r="K14" i="6"/>
  <c r="M38" i="5"/>
  <c r="O26" i="5"/>
  <c r="Q20" i="5"/>
  <c r="T19" i="5"/>
  <c r="T18" i="5"/>
  <c r="T17" i="5"/>
  <c r="T16" i="5"/>
  <c r="T15" i="5"/>
  <c r="O14" i="5"/>
  <c r="M14" i="5"/>
  <c r="K14" i="5" s="1"/>
  <c r="M58" i="4"/>
  <c r="O46" i="4"/>
  <c r="Q40" i="4"/>
  <c r="T39" i="4"/>
  <c r="T38" i="4"/>
  <c r="T37" i="4"/>
  <c r="T36" i="4"/>
  <c r="T35" i="4"/>
  <c r="O34" i="4"/>
  <c r="M34" i="4"/>
  <c r="K34" i="4" s="1"/>
  <c r="D14" i="9" l="1" a="1"/>
  <c r="D14" i="9" s="1"/>
  <c r="M17" i="9"/>
  <c r="M18" i="9"/>
  <c r="N18" i="9" s="1"/>
  <c r="M19" i="9"/>
  <c r="N19" i="9" s="1"/>
  <c r="J20" i="9" a="1"/>
  <c r="J20" i="9" s="1"/>
  <c r="H26" i="9" a="1"/>
  <c r="H26" i="9" s="1"/>
  <c r="H14" i="9" a="1"/>
  <c r="H14" i="9" s="1"/>
  <c r="M15" i="9"/>
  <c r="M14" i="9" s="1"/>
  <c r="N14" i="9" s="1"/>
  <c r="F14" i="9" a="1"/>
  <c r="F14" i="9" s="1"/>
  <c r="M16" i="9"/>
  <c r="T14" i="8"/>
  <c r="Q14" i="8" s="1"/>
  <c r="R20" i="8"/>
  <c r="T14" i="7"/>
  <c r="Q14" i="7" s="1"/>
  <c r="R14" i="7" s="1"/>
  <c r="R20" i="5"/>
  <c r="T14" i="5"/>
  <c r="Q14" i="5" s="1"/>
  <c r="R14" i="5" s="1"/>
  <c r="T34" i="4"/>
  <c r="Q34" i="4" s="1"/>
  <c r="R34" i="4" s="1"/>
  <c r="R40" i="4"/>
  <c r="K20" i="9" l="1"/>
  <c r="R14" i="8"/>
  <c r="J14" i="9" a="1"/>
  <c r="J14" i="9" s="1"/>
  <c r="K14" i="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Arturo Aragón López</author>
  </authors>
  <commentList>
    <comment ref="D1" authorId="0" shapeId="0" xr:uid="{C4872EB0-5AAE-C14E-91B6-A7CD49628BB6}">
      <text>
        <r>
          <rPr>
            <b/>
            <sz val="12"/>
            <color rgb="FF000000"/>
            <rFont val="Calibri"/>
            <family val="34"/>
          </rPr>
          <t>El médico emprendedor:</t>
        </r>
        <r>
          <rPr>
            <sz val="12"/>
            <color rgb="FF000000"/>
            <rFont val="Calibri"/>
            <family val="34"/>
          </rPr>
          <t xml:space="preserve">
</t>
        </r>
        <r>
          <rPr>
            <sz val="12"/>
            <color rgb="FF000000"/>
            <rFont val="Calibri"/>
            <family val="34"/>
          </rPr>
          <t>Al ingresar el dato, la celda te mostrará un listado desplegable, de allí puedes seleccionar si el pacientes es "Primera vez" o "Subsecuente"</t>
        </r>
      </text>
    </comment>
    <comment ref="F1" authorId="0" shapeId="0" xr:uid="{261309FC-A4F3-8541-B935-EEDFE00C5E0E}">
      <text>
        <r>
          <rPr>
            <b/>
            <sz val="12"/>
            <color rgb="FF000000"/>
            <rFont val="Calibri"/>
            <family val="34"/>
          </rPr>
          <t>El médico emprendedor:</t>
        </r>
        <r>
          <rPr>
            <sz val="12"/>
            <color rgb="FF000000"/>
            <rFont val="Calibri"/>
            <family val="34"/>
          </rPr>
          <t xml:space="preserve">
</t>
        </r>
        <r>
          <rPr>
            <sz val="12"/>
            <color rgb="FF000000"/>
            <rFont val="Calibri"/>
            <family val="34"/>
          </rPr>
          <t>Al ingresar el dato, aparecerá un listado desplegable. Allí puedes seleccionar la fotma en que el paciente se enteró de tus servicios. Puedes escoger entre las opciones. 
Si el paciente es subsecuente, debes seleccionar "No aplica".</t>
        </r>
      </text>
    </comment>
    <comment ref="K34" authorId="0" shapeId="0" xr:uid="{07DF0644-7C7B-EF4E-BFEE-2575EC4145DA}">
      <text>
        <r>
          <rPr>
            <b/>
            <sz val="18"/>
            <color rgb="FF000000"/>
            <rFont val="Aptos Narrow"/>
            <scheme val="minor"/>
          </rPr>
          <t>El médico emprendedor:</t>
        </r>
        <r>
          <rPr>
            <sz val="10"/>
            <color rgb="FF000000"/>
            <rFont val="Aptos Narrow"/>
            <scheme val="minor"/>
          </rPr>
          <t xml:space="preserve">
</t>
        </r>
        <r>
          <rPr>
            <sz val="18"/>
            <color rgb="FF000000"/>
            <rFont val="Aptos Narrow"/>
            <scheme val="minor"/>
          </rPr>
          <t>Este número representa el total de pacientes registrados en la bitácora.</t>
        </r>
        <r>
          <rPr>
            <sz val="10"/>
            <color rgb="FF000000"/>
            <rFont val="Aptos Narrow"/>
            <scheme val="minor"/>
          </rPr>
          <t xml:space="preserve">
</t>
        </r>
      </text>
    </comment>
    <comment ref="M34" authorId="0" shapeId="0" xr:uid="{EB5AB137-455B-0D4C-9F72-587DE555FFB9}">
      <text>
        <r>
          <rPr>
            <b/>
            <sz val="18"/>
            <color rgb="FF000000"/>
            <rFont val="Aptos Narrow"/>
            <scheme val="minor"/>
          </rPr>
          <t>El médico emprendedor:</t>
        </r>
        <r>
          <rPr>
            <sz val="10"/>
            <color rgb="FF000000"/>
            <rFont val="Aptos Narrow"/>
            <scheme val="minor"/>
          </rPr>
          <t xml:space="preserve">
</t>
        </r>
        <r>
          <rPr>
            <sz val="18"/>
            <color rgb="FF000000"/>
            <rFont val="Aptos Narrow"/>
            <scheme val="minor"/>
          </rPr>
          <t>Este número representa el total de pacientes registrados en la bitácora de campo, que SÍ reservaron su consulta.</t>
        </r>
        <r>
          <rPr>
            <sz val="10"/>
            <color rgb="FF000000"/>
            <rFont val="Aptos Narrow"/>
            <scheme val="minor"/>
          </rPr>
          <t xml:space="preserve">
</t>
        </r>
      </text>
    </comment>
    <comment ref="O34" authorId="0" shapeId="0" xr:uid="{890F0932-CF6C-A14E-9B71-2B256C726DB5}">
      <text>
        <r>
          <rPr>
            <b/>
            <sz val="18"/>
            <color rgb="FF000000"/>
            <rFont val="Aptos Narrow"/>
            <scheme val="minor"/>
          </rPr>
          <t>El médico emprendedor:</t>
        </r>
        <r>
          <rPr>
            <sz val="10"/>
            <color rgb="FF000000"/>
            <rFont val="Aptos Narrow"/>
            <scheme val="minor"/>
          </rPr>
          <t xml:space="preserve">
</t>
        </r>
        <r>
          <rPr>
            <sz val="18"/>
            <color rgb="FF000000"/>
            <rFont val="Aptos Narrow"/>
            <scheme val="minor"/>
          </rPr>
          <t>Este número representa el total de pacientes que acuden por primera vez, que SÍ reservaron su consulta</t>
        </r>
        <r>
          <rPr>
            <sz val="10"/>
            <color rgb="FF000000"/>
            <rFont val="Aptos Narrow"/>
            <scheme val="minor"/>
          </rPr>
          <t xml:space="preserve">
</t>
        </r>
      </text>
    </comment>
    <comment ref="Q34" authorId="0" shapeId="0" xr:uid="{F1B01E5D-62BA-C34A-ADA4-65316F324A18}">
      <text>
        <r>
          <rPr>
            <b/>
            <sz val="18"/>
            <color rgb="FF000000"/>
            <rFont val="Aptos Narrow"/>
            <scheme val="minor"/>
          </rPr>
          <t>El médico emprendedor:</t>
        </r>
        <r>
          <rPr>
            <sz val="10"/>
            <color rgb="FF000000"/>
            <rFont val="Aptos Narrow"/>
            <scheme val="minor"/>
          </rPr>
          <t xml:space="preserve">
</t>
        </r>
        <r>
          <rPr>
            <sz val="18"/>
            <color rgb="FF000000"/>
            <rFont val="Aptos Narrow"/>
            <scheme val="minor"/>
          </rPr>
          <t>Este es el número NETO de pacientes que acuden por primera vez, producto de los recursos directos.</t>
        </r>
        <r>
          <rPr>
            <sz val="10"/>
            <color rgb="FF000000"/>
            <rFont val="Aptos Narrow"/>
            <scheme val="minor"/>
          </rPr>
          <t xml:space="preserve">
</t>
        </r>
      </text>
    </comment>
    <comment ref="R34" authorId="0" shapeId="0" xr:uid="{DBCEB4E3-40EC-C242-B1D1-563E9F395464}">
      <text>
        <r>
          <rPr>
            <b/>
            <sz val="18"/>
            <color rgb="FF000000"/>
            <rFont val="Aptos Narrow"/>
            <scheme val="minor"/>
          </rPr>
          <t>El médico emprendedor:</t>
        </r>
        <r>
          <rPr>
            <sz val="10"/>
            <color rgb="FF000000"/>
            <rFont val="Aptos Narrow"/>
            <scheme val="minor"/>
          </rPr>
          <t xml:space="preserve">
</t>
        </r>
        <r>
          <rPr>
            <sz val="18"/>
            <color rgb="FF000000"/>
            <rFont val="Aptos Narrow"/>
            <scheme val="minor"/>
          </rPr>
          <t>Este es el porcentaje de pacientes que acuden por primera vez, producto de los recursos directos.</t>
        </r>
        <r>
          <rPr>
            <sz val="10"/>
            <color rgb="FF000000"/>
            <rFont val="Aptos Narrow"/>
            <scheme val="minor"/>
          </rPr>
          <t xml:space="preserve">
</t>
        </r>
      </text>
    </comment>
    <comment ref="T34" authorId="0" shapeId="0" xr:uid="{1AB494B7-53F3-D34F-851E-51D95B43915F}">
      <text>
        <r>
          <rPr>
            <b/>
            <sz val="18"/>
            <color rgb="FF000000"/>
            <rFont val="Aptos Narrow"/>
            <scheme val="minor"/>
          </rPr>
          <t>El médico emprendedor:</t>
        </r>
        <r>
          <rPr>
            <sz val="10"/>
            <color rgb="FF000000"/>
            <rFont val="Aptos Narrow"/>
            <scheme val="minor"/>
          </rPr>
          <t xml:space="preserve">
</t>
        </r>
        <r>
          <rPr>
            <sz val="18"/>
            <color rgb="FF000000"/>
            <rFont val="Aptos Narrow"/>
            <scheme val="minor"/>
          </rPr>
          <t>Este es el número neto de pacientes que acuden como resultado de las campañas en redes sociales (Facebook, Instagram, Tiktok)</t>
        </r>
        <r>
          <rPr>
            <sz val="10"/>
            <color rgb="FF000000"/>
            <rFont val="Aptos Narrow"/>
            <scheme val="minor"/>
          </rPr>
          <t xml:space="preserve">
</t>
        </r>
      </text>
    </comment>
    <comment ref="T38" authorId="0" shapeId="0" xr:uid="{DD4BDA6D-818C-5448-BDEA-16EFA75BA5CD}">
      <text>
        <r>
          <rPr>
            <b/>
            <sz val="18"/>
            <color rgb="FF000000"/>
            <rFont val="Aptos Narrow"/>
            <scheme val="minor"/>
          </rPr>
          <t>El médico emprendedor:</t>
        </r>
        <r>
          <rPr>
            <sz val="10"/>
            <color rgb="FF000000"/>
            <rFont val="Aptos Narrow"/>
            <scheme val="minor"/>
          </rPr>
          <t xml:space="preserve">
</t>
        </r>
        <r>
          <rPr>
            <sz val="18"/>
            <color rgb="FF000000"/>
            <rFont val="Aptos Narrow"/>
            <scheme val="minor"/>
          </rPr>
          <t>Este es el número neto de pacientes que acuden como resultado de las campañas en Google Ads.</t>
        </r>
        <r>
          <rPr>
            <sz val="10"/>
            <color rgb="FF000000"/>
            <rFont val="Aptos Narrow"/>
            <scheme val="minor"/>
          </rPr>
          <t xml:space="preserve">
</t>
        </r>
      </text>
    </comment>
    <comment ref="T39" authorId="0" shapeId="0" xr:uid="{4640FFE7-DF0D-604E-9AA2-DC6CCF277E3D}">
      <text>
        <r>
          <rPr>
            <b/>
            <sz val="18"/>
            <color rgb="FF000000"/>
            <rFont val="Aptos Narrow"/>
            <scheme val="minor"/>
          </rPr>
          <t>El médico emprendedor:</t>
        </r>
        <r>
          <rPr>
            <sz val="10"/>
            <color rgb="FF000000"/>
            <rFont val="Aptos Narrow"/>
            <scheme val="minor"/>
          </rPr>
          <t xml:space="preserve">
</t>
        </r>
        <r>
          <rPr>
            <sz val="18"/>
            <color rgb="FF000000"/>
            <rFont val="Aptos Narrow"/>
            <scheme val="minor"/>
          </rPr>
          <t>Este es el número neto de pacientes que acuden como resultado de las campañas en medios impresos.</t>
        </r>
        <r>
          <rPr>
            <sz val="10"/>
            <color rgb="FF000000"/>
            <rFont val="Aptos Narrow"/>
            <scheme val="minor"/>
          </rPr>
          <t xml:space="preserve">
</t>
        </r>
      </text>
    </comment>
    <comment ref="Q40" authorId="0" shapeId="0" xr:uid="{B2B8FA50-39E8-8A41-AD96-C123327C9381}">
      <text>
        <r>
          <rPr>
            <b/>
            <sz val="18"/>
            <color rgb="FF000000"/>
            <rFont val="Aptos Narrow"/>
            <scheme val="minor"/>
          </rPr>
          <t>El médico emprendedor:</t>
        </r>
        <r>
          <rPr>
            <sz val="10"/>
            <color rgb="FF000000"/>
            <rFont val="Aptos Narrow"/>
            <scheme val="minor"/>
          </rPr>
          <t xml:space="preserve">
</t>
        </r>
        <r>
          <rPr>
            <sz val="18"/>
            <color rgb="FF000000"/>
            <rFont val="Aptos Narrow"/>
            <scheme val="minor"/>
          </rPr>
          <t>Este es el número NETO de pacientes que acuden por primera vez, producto de los recursos indirectos (recomendados).</t>
        </r>
        <r>
          <rPr>
            <sz val="10"/>
            <color rgb="FF000000"/>
            <rFont val="Aptos Narrow"/>
            <scheme val="minor"/>
          </rPr>
          <t xml:space="preserve">
</t>
        </r>
      </text>
    </comment>
    <comment ref="R40" authorId="0" shapeId="0" xr:uid="{0F9E9C3A-4434-2646-BEB0-E96A6AA7A4D4}">
      <text>
        <r>
          <rPr>
            <b/>
            <sz val="18"/>
            <color rgb="FF000000"/>
            <rFont val="Aptos Narrow"/>
            <scheme val="minor"/>
          </rPr>
          <t>El médico emprendedor:</t>
        </r>
        <r>
          <rPr>
            <sz val="10"/>
            <color rgb="FF000000"/>
            <rFont val="Aptos Narrow"/>
            <scheme val="minor"/>
          </rPr>
          <t xml:space="preserve">
</t>
        </r>
        <r>
          <rPr>
            <sz val="18"/>
            <color rgb="FF000000"/>
            <rFont val="Aptos Narrow"/>
            <scheme val="minor"/>
          </rPr>
          <t>Este es el porcentaje de pacientes que acuden por primera vez, producto de los recursos indirectos (recomendados).</t>
        </r>
        <r>
          <rPr>
            <sz val="10"/>
            <color rgb="FF000000"/>
            <rFont val="Aptos Narrow"/>
            <scheme val="minor"/>
          </rPr>
          <t xml:space="preserve">
</t>
        </r>
      </text>
    </comment>
    <comment ref="O46" authorId="0" shapeId="0" xr:uid="{462C0170-90CE-F747-96E4-FBE7CF133513}">
      <text>
        <r>
          <rPr>
            <b/>
            <sz val="18"/>
            <color rgb="FF000000"/>
            <rFont val="Aptos Narrow"/>
            <scheme val="minor"/>
          </rPr>
          <t>El médico emprendedor:</t>
        </r>
        <r>
          <rPr>
            <sz val="10"/>
            <color rgb="FF000000"/>
            <rFont val="Aptos Narrow"/>
            <scheme val="minor"/>
          </rPr>
          <t xml:space="preserve">
</t>
        </r>
        <r>
          <rPr>
            <sz val="18"/>
            <color rgb="FF000000"/>
            <rFont val="Aptos Narrow"/>
            <scheme val="minor"/>
          </rPr>
          <t>Este número representa el total de pacientes subsecuentes, que SÍ reservaron su consulta</t>
        </r>
        <r>
          <rPr>
            <sz val="10"/>
            <color rgb="FF000000"/>
            <rFont val="Aptos Narrow"/>
            <scheme val="minor"/>
          </rPr>
          <t xml:space="preserve">
</t>
        </r>
      </text>
    </comment>
    <comment ref="M58" authorId="0" shapeId="0" xr:uid="{333433BF-BBBF-D141-AE9B-AAD3A9261D8C}">
      <text>
        <r>
          <rPr>
            <b/>
            <sz val="18"/>
            <color rgb="FF000000"/>
            <rFont val="Aptos Narrow"/>
            <scheme val="minor"/>
          </rPr>
          <t>El médico emprendedor:</t>
        </r>
        <r>
          <rPr>
            <sz val="10"/>
            <color rgb="FF000000"/>
            <rFont val="Aptos Narrow"/>
            <scheme val="minor"/>
          </rPr>
          <t xml:space="preserve">
</t>
        </r>
        <r>
          <rPr>
            <sz val="18"/>
            <color rgb="FF000000"/>
            <rFont val="Aptos Narrow"/>
            <scheme val="minor"/>
          </rPr>
          <t>Este número representa el total de pacientes registrados en la bitácora de campo, que NO reservaron su consulta</t>
        </r>
        <r>
          <rPr>
            <sz val="10"/>
            <color rgb="FF000000"/>
            <rFont val="Aptos Narrow"/>
            <scheme val="minor"/>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Arturo Aragón López</author>
  </authors>
  <commentList>
    <comment ref="D1" authorId="0" shapeId="0" xr:uid="{C32942F8-7868-2B4D-8E00-63C9270D193B}">
      <text>
        <r>
          <rPr>
            <b/>
            <sz val="12"/>
            <color rgb="FF000000"/>
            <rFont val="Calibri"/>
            <family val="34"/>
          </rPr>
          <t>El médico emprendedor:</t>
        </r>
        <r>
          <rPr>
            <sz val="12"/>
            <color rgb="FF000000"/>
            <rFont val="Calibri"/>
            <family val="34"/>
          </rPr>
          <t xml:space="preserve">
</t>
        </r>
        <r>
          <rPr>
            <sz val="12"/>
            <color rgb="FF000000"/>
            <rFont val="Calibri"/>
            <family val="34"/>
          </rPr>
          <t>Al ingresar el dato, la celda te mostrará un listado desplegable, de allí puedes seleccionar si el pacientes es "Primera vez" o "Subsecuente"</t>
        </r>
      </text>
    </comment>
    <comment ref="F1" authorId="0" shapeId="0" xr:uid="{EF1BB32E-395A-3948-A123-0A4709223A27}">
      <text>
        <r>
          <rPr>
            <b/>
            <sz val="12"/>
            <color rgb="FF000000"/>
            <rFont val="Calibri"/>
            <family val="34"/>
          </rPr>
          <t>El médico emprendedor:</t>
        </r>
        <r>
          <rPr>
            <sz val="12"/>
            <color rgb="FF000000"/>
            <rFont val="Calibri"/>
            <family val="34"/>
          </rPr>
          <t xml:space="preserve">
</t>
        </r>
        <r>
          <rPr>
            <sz val="12"/>
            <color rgb="FF000000"/>
            <rFont val="Calibri"/>
            <family val="34"/>
          </rPr>
          <t>Al ingresar el dato, aparecerá un listado desplegable. Allí puedes seleccionar la fotma en que el paciente se enteró de tus servicios. Puedes escoger entre las opciones. 
Si el paciente es subsecuente, debes seleccionar "No aplica".</t>
        </r>
      </text>
    </comment>
    <comment ref="K14" authorId="0" shapeId="0" xr:uid="{2C82F716-8FE4-294C-A794-90AB4403D8F9}">
      <text>
        <r>
          <rPr>
            <b/>
            <sz val="18"/>
            <color rgb="FF000000"/>
            <rFont val="Aptos Narrow"/>
          </rPr>
          <t>El médico emprendedor:</t>
        </r>
        <r>
          <rPr>
            <sz val="10"/>
            <color rgb="FF000000"/>
            <rFont val="Aptos Narrow"/>
          </rPr>
          <t xml:space="preserve">
</t>
        </r>
        <r>
          <rPr>
            <sz val="18"/>
            <color rgb="FF000000"/>
            <rFont val="Aptos Narrow"/>
          </rPr>
          <t>Este número representa el total de pacientes registrados en la bitácora.</t>
        </r>
        <r>
          <rPr>
            <sz val="10"/>
            <color rgb="FF000000"/>
            <rFont val="Aptos Narrow"/>
          </rPr>
          <t xml:space="preserve">
</t>
        </r>
      </text>
    </comment>
    <comment ref="M14" authorId="0" shapeId="0" xr:uid="{E6295DB2-8112-CD43-91DC-42DCC53A2CF9}">
      <text>
        <r>
          <rPr>
            <b/>
            <sz val="18"/>
            <color rgb="FF000000"/>
            <rFont val="Aptos Narrow"/>
            <scheme val="minor"/>
          </rPr>
          <t>El médico emprendedor:</t>
        </r>
        <r>
          <rPr>
            <sz val="10"/>
            <color rgb="FF000000"/>
            <rFont val="Aptos Narrow"/>
            <scheme val="minor"/>
          </rPr>
          <t xml:space="preserve">
</t>
        </r>
        <r>
          <rPr>
            <sz val="18"/>
            <color rgb="FF000000"/>
            <rFont val="Aptos Narrow"/>
            <scheme val="minor"/>
          </rPr>
          <t>Este número representa el total de pacientes registrados en la bitácora de campo, que SÍ reservaron su consulta.</t>
        </r>
        <r>
          <rPr>
            <sz val="10"/>
            <color rgb="FF000000"/>
            <rFont val="Aptos Narrow"/>
            <scheme val="minor"/>
          </rPr>
          <t xml:space="preserve">
</t>
        </r>
      </text>
    </comment>
    <comment ref="O14" authorId="0" shapeId="0" xr:uid="{85AF1768-496D-2444-B4D5-414C0D89DF1D}">
      <text>
        <r>
          <rPr>
            <b/>
            <sz val="18"/>
            <color rgb="FF000000"/>
            <rFont val="Aptos Narrow"/>
          </rPr>
          <t>El médico emprendedor:</t>
        </r>
        <r>
          <rPr>
            <sz val="10"/>
            <color rgb="FF000000"/>
            <rFont val="Aptos Narrow"/>
          </rPr>
          <t xml:space="preserve">
</t>
        </r>
        <r>
          <rPr>
            <sz val="18"/>
            <color rgb="FF000000"/>
            <rFont val="Aptos Narrow"/>
          </rPr>
          <t>Este número representa el total de pacientes que acuden por primera vez, que SÍ reservaron su consulta</t>
        </r>
        <r>
          <rPr>
            <sz val="10"/>
            <color rgb="FF000000"/>
            <rFont val="Aptos Narrow"/>
          </rPr>
          <t xml:space="preserve">
</t>
        </r>
      </text>
    </comment>
    <comment ref="Q14" authorId="0" shapeId="0" xr:uid="{691FA80D-FEF6-FF4A-9437-B4A2BFCFFA41}">
      <text>
        <r>
          <rPr>
            <b/>
            <sz val="18"/>
            <color rgb="FF000000"/>
            <rFont val="Aptos Narrow"/>
          </rPr>
          <t>El médico emprendedor:</t>
        </r>
        <r>
          <rPr>
            <sz val="10"/>
            <color rgb="FF000000"/>
            <rFont val="Aptos Narrow"/>
          </rPr>
          <t xml:space="preserve">
</t>
        </r>
        <r>
          <rPr>
            <sz val="18"/>
            <color rgb="FF000000"/>
            <rFont val="Aptos Narrow"/>
          </rPr>
          <t>Este es el número NETO de pacientes que acuden por primera vez, producto de los recursos directos.</t>
        </r>
        <r>
          <rPr>
            <sz val="10"/>
            <color rgb="FF000000"/>
            <rFont val="Aptos Narrow"/>
          </rPr>
          <t xml:space="preserve">
</t>
        </r>
      </text>
    </comment>
    <comment ref="R14" authorId="0" shapeId="0" xr:uid="{936180D4-5AF8-2D45-AE91-DBF000F119A7}">
      <text>
        <r>
          <rPr>
            <b/>
            <sz val="18"/>
            <color rgb="FF000000"/>
            <rFont val="Aptos Narrow"/>
          </rPr>
          <t>El médico emprendedor:</t>
        </r>
        <r>
          <rPr>
            <sz val="10"/>
            <color rgb="FF000000"/>
            <rFont val="Aptos Narrow"/>
          </rPr>
          <t xml:space="preserve">
</t>
        </r>
        <r>
          <rPr>
            <sz val="18"/>
            <color rgb="FF000000"/>
            <rFont val="Aptos Narrow"/>
          </rPr>
          <t>Este es el porcentaje de pacientes que acuden por primera vez, producto de los recursos directos.</t>
        </r>
        <r>
          <rPr>
            <sz val="10"/>
            <color rgb="FF000000"/>
            <rFont val="Aptos Narrow"/>
          </rPr>
          <t xml:space="preserve">
</t>
        </r>
      </text>
    </comment>
    <comment ref="T14" authorId="0" shapeId="0" xr:uid="{328A77E6-E6FF-B84D-A820-47CF33F35AFE}">
      <text>
        <r>
          <rPr>
            <b/>
            <sz val="18"/>
            <color rgb="FF000000"/>
            <rFont val="Aptos Narrow"/>
            <scheme val="minor"/>
          </rPr>
          <t>El médico emprendedor:</t>
        </r>
        <r>
          <rPr>
            <sz val="10"/>
            <color rgb="FF000000"/>
            <rFont val="Aptos Narrow"/>
            <scheme val="minor"/>
          </rPr>
          <t xml:space="preserve">
</t>
        </r>
        <r>
          <rPr>
            <sz val="18"/>
            <color rgb="FF000000"/>
            <rFont val="Aptos Narrow"/>
            <scheme val="minor"/>
          </rPr>
          <t>Este es el número neto de pacientes que acuden como resultado de las campañas en redes sociales (Facebook, Instagram, Tiktok)</t>
        </r>
        <r>
          <rPr>
            <sz val="10"/>
            <color rgb="FF000000"/>
            <rFont val="Aptos Narrow"/>
            <scheme val="minor"/>
          </rPr>
          <t xml:space="preserve">
</t>
        </r>
      </text>
    </comment>
    <comment ref="T18" authorId="0" shapeId="0" xr:uid="{29E0165C-FFD1-3C45-AC58-E8A184760D20}">
      <text>
        <r>
          <rPr>
            <b/>
            <sz val="18"/>
            <color rgb="FF000000"/>
            <rFont val="Aptos Narrow"/>
            <scheme val="minor"/>
          </rPr>
          <t>El médico emprendedor:</t>
        </r>
        <r>
          <rPr>
            <sz val="10"/>
            <color rgb="FF000000"/>
            <rFont val="Aptos Narrow"/>
            <scheme val="minor"/>
          </rPr>
          <t xml:space="preserve">
</t>
        </r>
        <r>
          <rPr>
            <sz val="18"/>
            <color rgb="FF000000"/>
            <rFont val="Aptos Narrow"/>
            <scheme val="minor"/>
          </rPr>
          <t>Este es el número neto de pacientes que acuden como resultado de las campañas en Google Ads.</t>
        </r>
        <r>
          <rPr>
            <sz val="10"/>
            <color rgb="FF000000"/>
            <rFont val="Aptos Narrow"/>
            <scheme val="minor"/>
          </rPr>
          <t xml:space="preserve">
</t>
        </r>
      </text>
    </comment>
    <comment ref="T19" authorId="0" shapeId="0" xr:uid="{98B15FD7-38C8-0746-AAE0-5CC3E7565A50}">
      <text>
        <r>
          <rPr>
            <b/>
            <sz val="18"/>
            <color rgb="FF000000"/>
            <rFont val="Aptos Narrow"/>
            <scheme val="minor"/>
          </rPr>
          <t>El médico emprendedor:</t>
        </r>
        <r>
          <rPr>
            <sz val="10"/>
            <color rgb="FF000000"/>
            <rFont val="Aptos Narrow"/>
            <scheme val="minor"/>
          </rPr>
          <t xml:space="preserve">
</t>
        </r>
        <r>
          <rPr>
            <sz val="18"/>
            <color rgb="FF000000"/>
            <rFont val="Aptos Narrow"/>
            <scheme val="minor"/>
          </rPr>
          <t>Este es el número neto de pacientes que acuden como resultado de las campañas en medios impresos.</t>
        </r>
        <r>
          <rPr>
            <sz val="10"/>
            <color rgb="FF000000"/>
            <rFont val="Aptos Narrow"/>
            <scheme val="minor"/>
          </rPr>
          <t xml:space="preserve">
</t>
        </r>
      </text>
    </comment>
    <comment ref="Q20" authorId="0" shapeId="0" xr:uid="{5E79B9C4-042C-0D42-9A21-8B8BFDEC52A9}">
      <text>
        <r>
          <rPr>
            <b/>
            <sz val="18"/>
            <color rgb="FF000000"/>
            <rFont val="Aptos Narrow"/>
          </rPr>
          <t>El médico emprendedor:</t>
        </r>
        <r>
          <rPr>
            <sz val="10"/>
            <color rgb="FF000000"/>
            <rFont val="Aptos Narrow"/>
          </rPr>
          <t xml:space="preserve">
</t>
        </r>
        <r>
          <rPr>
            <sz val="18"/>
            <color rgb="FF000000"/>
            <rFont val="Aptos Narrow"/>
          </rPr>
          <t>Este es el número NETO de pacientes que acuden por primera vez, producto de los recursos indirectos (recomendados).</t>
        </r>
        <r>
          <rPr>
            <sz val="10"/>
            <color rgb="FF000000"/>
            <rFont val="Aptos Narrow"/>
          </rPr>
          <t xml:space="preserve">
</t>
        </r>
      </text>
    </comment>
    <comment ref="R20" authorId="0" shapeId="0" xr:uid="{688404E4-AFBF-7D41-A4CB-E6B91F39539A}">
      <text>
        <r>
          <rPr>
            <b/>
            <sz val="18"/>
            <color rgb="FF000000"/>
            <rFont val="Aptos Narrow"/>
          </rPr>
          <t>El médico emprendedor:</t>
        </r>
        <r>
          <rPr>
            <sz val="10"/>
            <color rgb="FF000000"/>
            <rFont val="Aptos Narrow"/>
          </rPr>
          <t xml:space="preserve">
</t>
        </r>
        <r>
          <rPr>
            <sz val="18"/>
            <color rgb="FF000000"/>
            <rFont val="Aptos Narrow"/>
          </rPr>
          <t>Este es el porcentaje de pacientes que acuden por primera vez, producto de los recursos indirectos (recomendados).</t>
        </r>
        <r>
          <rPr>
            <sz val="10"/>
            <color rgb="FF000000"/>
            <rFont val="Aptos Narrow"/>
          </rPr>
          <t xml:space="preserve">
</t>
        </r>
      </text>
    </comment>
    <comment ref="O26" authorId="0" shapeId="0" xr:uid="{7534B8B0-EF17-7944-868B-F455B4EB3FC2}">
      <text>
        <r>
          <rPr>
            <b/>
            <sz val="18"/>
            <color rgb="FF000000"/>
            <rFont val="Aptos Narrow"/>
            <scheme val="minor"/>
          </rPr>
          <t>El médico emprendedor:</t>
        </r>
        <r>
          <rPr>
            <sz val="10"/>
            <color rgb="FF000000"/>
            <rFont val="Aptos Narrow"/>
            <scheme val="minor"/>
          </rPr>
          <t xml:space="preserve">
</t>
        </r>
        <r>
          <rPr>
            <sz val="18"/>
            <color rgb="FF000000"/>
            <rFont val="Aptos Narrow"/>
            <scheme val="minor"/>
          </rPr>
          <t>Este número representa el total de pacientes subsecuentes, que SÍ reservaron su consulta</t>
        </r>
        <r>
          <rPr>
            <sz val="10"/>
            <color rgb="FF000000"/>
            <rFont val="Aptos Narrow"/>
            <scheme val="minor"/>
          </rPr>
          <t xml:space="preserve">
</t>
        </r>
      </text>
    </comment>
    <comment ref="M38" authorId="0" shapeId="0" xr:uid="{D2DBD496-A312-7444-A2A1-A4A36B398632}">
      <text>
        <r>
          <rPr>
            <b/>
            <sz val="18"/>
            <color rgb="FF000000"/>
            <rFont val="Aptos Narrow"/>
            <scheme val="minor"/>
          </rPr>
          <t>El médico emprendedor:</t>
        </r>
        <r>
          <rPr>
            <sz val="10"/>
            <color rgb="FF000000"/>
            <rFont val="Aptos Narrow"/>
            <scheme val="minor"/>
          </rPr>
          <t xml:space="preserve">
</t>
        </r>
        <r>
          <rPr>
            <sz val="18"/>
            <color rgb="FF000000"/>
            <rFont val="Aptos Narrow"/>
            <scheme val="minor"/>
          </rPr>
          <t>Este número representa el total de pacientes registrados en la bitácora de campo, que NO reservaron su consulta</t>
        </r>
        <r>
          <rPr>
            <sz val="10"/>
            <color rgb="FF000000"/>
            <rFont val="Aptos Narrow"/>
            <scheme val="minor"/>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Arturo Aragón López</author>
  </authors>
  <commentList>
    <comment ref="D1" authorId="0" shapeId="0" xr:uid="{EDEEEDE4-2F12-FB42-AA31-C0C32DE1DD5D}">
      <text>
        <r>
          <rPr>
            <b/>
            <sz val="12"/>
            <color rgb="FF000000"/>
            <rFont val="Calibri"/>
            <family val="34"/>
          </rPr>
          <t>El médico emprendedor:</t>
        </r>
        <r>
          <rPr>
            <sz val="12"/>
            <color rgb="FF000000"/>
            <rFont val="Calibri"/>
            <family val="34"/>
          </rPr>
          <t xml:space="preserve">
</t>
        </r>
        <r>
          <rPr>
            <sz val="12"/>
            <color rgb="FF000000"/>
            <rFont val="Calibri"/>
            <family val="34"/>
          </rPr>
          <t>Al ingresar el dato, la celda te mostrará un listado desplegable, de allí puedes seleccionar si el pacientes es "Primera vez" o "Subsecuente"</t>
        </r>
      </text>
    </comment>
    <comment ref="F1" authorId="0" shapeId="0" xr:uid="{3524763C-184A-DE45-9ADF-F2CE00EE8A22}">
      <text>
        <r>
          <rPr>
            <b/>
            <sz val="12"/>
            <color rgb="FF000000"/>
            <rFont val="Calibri"/>
            <family val="34"/>
          </rPr>
          <t>El médico emprendedor:</t>
        </r>
        <r>
          <rPr>
            <sz val="12"/>
            <color rgb="FF000000"/>
            <rFont val="Calibri"/>
            <family val="34"/>
          </rPr>
          <t xml:space="preserve">
</t>
        </r>
        <r>
          <rPr>
            <sz val="12"/>
            <color rgb="FF000000"/>
            <rFont val="Calibri"/>
            <family val="34"/>
          </rPr>
          <t>Al ingresar el dato, aparecerá un listado desplegable. Allí puedes seleccionar la fotma en que el paciente se enteró de tus servicios. Puedes escoger entre las opciones. 
Si el paciente es subsecuente, debes seleccionar "No aplica".</t>
        </r>
      </text>
    </comment>
    <comment ref="K14" authorId="0" shapeId="0" xr:uid="{E83EB2A0-A2AD-6843-85BE-ED90E318AEE1}">
      <text>
        <r>
          <rPr>
            <b/>
            <sz val="18"/>
            <color rgb="FF000000"/>
            <rFont val="Aptos Narrow"/>
          </rPr>
          <t>El médico emprendedor:</t>
        </r>
        <r>
          <rPr>
            <sz val="10"/>
            <color rgb="FF000000"/>
            <rFont val="Aptos Narrow"/>
          </rPr>
          <t xml:space="preserve">
</t>
        </r>
        <r>
          <rPr>
            <sz val="18"/>
            <color rgb="FF000000"/>
            <rFont val="Aptos Narrow"/>
          </rPr>
          <t>Este número representa el total de pacientes registrados en la bitácora.</t>
        </r>
        <r>
          <rPr>
            <sz val="10"/>
            <color rgb="FF000000"/>
            <rFont val="Aptos Narrow"/>
          </rPr>
          <t xml:space="preserve">
</t>
        </r>
      </text>
    </comment>
    <comment ref="M14" authorId="0" shapeId="0" xr:uid="{96C9618B-B522-DE4B-85F6-025BBA5E0B04}">
      <text>
        <r>
          <rPr>
            <b/>
            <sz val="18"/>
            <color rgb="FF000000"/>
            <rFont val="Aptos Narrow"/>
            <scheme val="minor"/>
          </rPr>
          <t>El médico emprendedor:</t>
        </r>
        <r>
          <rPr>
            <sz val="10"/>
            <color rgb="FF000000"/>
            <rFont val="Aptos Narrow"/>
            <scheme val="minor"/>
          </rPr>
          <t xml:space="preserve">
</t>
        </r>
        <r>
          <rPr>
            <sz val="18"/>
            <color rgb="FF000000"/>
            <rFont val="Aptos Narrow"/>
            <scheme val="minor"/>
          </rPr>
          <t>Este número representa el total de pacientes registrados en la bitácora de campo, que SÍ reservaron su consulta.</t>
        </r>
        <r>
          <rPr>
            <sz val="10"/>
            <color rgb="FF000000"/>
            <rFont val="Aptos Narrow"/>
            <scheme val="minor"/>
          </rPr>
          <t xml:space="preserve">
</t>
        </r>
      </text>
    </comment>
    <comment ref="O14" authorId="0" shapeId="0" xr:uid="{9E8D7EB4-02E9-C845-8A7D-1F265AB32492}">
      <text>
        <r>
          <rPr>
            <b/>
            <sz val="18"/>
            <color rgb="FF000000"/>
            <rFont val="Aptos Narrow"/>
            <scheme val="minor"/>
          </rPr>
          <t>El médico emprendedor:</t>
        </r>
        <r>
          <rPr>
            <sz val="10"/>
            <color rgb="FF000000"/>
            <rFont val="Aptos Narrow"/>
            <scheme val="minor"/>
          </rPr>
          <t xml:space="preserve">
</t>
        </r>
        <r>
          <rPr>
            <sz val="18"/>
            <color rgb="FF000000"/>
            <rFont val="Aptos Narrow"/>
            <scheme val="minor"/>
          </rPr>
          <t>Este número representa el total de pacientes que acuden por primera vez, que SÍ reservaron su consulta</t>
        </r>
        <r>
          <rPr>
            <sz val="10"/>
            <color rgb="FF000000"/>
            <rFont val="Aptos Narrow"/>
            <scheme val="minor"/>
          </rPr>
          <t xml:space="preserve">
</t>
        </r>
      </text>
    </comment>
    <comment ref="Q14" authorId="0" shapeId="0" xr:uid="{D82A7AFD-A8D2-3A43-BD93-DD3D1A97CFA2}">
      <text>
        <r>
          <rPr>
            <b/>
            <sz val="18"/>
            <color rgb="FF000000"/>
            <rFont val="Aptos Narrow"/>
          </rPr>
          <t>El médico emprendedor:</t>
        </r>
        <r>
          <rPr>
            <sz val="10"/>
            <color rgb="FF000000"/>
            <rFont val="Aptos Narrow"/>
          </rPr>
          <t xml:space="preserve">
</t>
        </r>
        <r>
          <rPr>
            <sz val="18"/>
            <color rgb="FF000000"/>
            <rFont val="Aptos Narrow"/>
          </rPr>
          <t>Este es el número NETO de pacientes que acuden por primera vez, producto de los recursos directos.</t>
        </r>
        <r>
          <rPr>
            <sz val="10"/>
            <color rgb="FF000000"/>
            <rFont val="Aptos Narrow"/>
          </rPr>
          <t xml:space="preserve">
</t>
        </r>
      </text>
    </comment>
    <comment ref="R14" authorId="0" shapeId="0" xr:uid="{2F08A718-E415-3348-AA90-DA15A1602881}">
      <text>
        <r>
          <rPr>
            <b/>
            <sz val="18"/>
            <color rgb="FF000000"/>
            <rFont val="Aptos Narrow"/>
            <scheme val="minor"/>
          </rPr>
          <t>El médico emprendedor:</t>
        </r>
        <r>
          <rPr>
            <sz val="10"/>
            <color rgb="FF000000"/>
            <rFont val="Aptos Narrow"/>
            <scheme val="minor"/>
          </rPr>
          <t xml:space="preserve">
</t>
        </r>
        <r>
          <rPr>
            <sz val="18"/>
            <color rgb="FF000000"/>
            <rFont val="Aptos Narrow"/>
            <scheme val="minor"/>
          </rPr>
          <t>Este es el porcentaje de pacientes que acuden por primera vez, producto de los recursos directos.</t>
        </r>
        <r>
          <rPr>
            <sz val="10"/>
            <color rgb="FF000000"/>
            <rFont val="Aptos Narrow"/>
            <scheme val="minor"/>
          </rPr>
          <t xml:space="preserve">
</t>
        </r>
      </text>
    </comment>
    <comment ref="T14" authorId="0" shapeId="0" xr:uid="{66A027D0-9305-3741-8B8C-9FAFEFFF76FA}">
      <text>
        <r>
          <rPr>
            <b/>
            <sz val="18"/>
            <color rgb="FF000000"/>
            <rFont val="Aptos Narrow"/>
            <scheme val="minor"/>
          </rPr>
          <t>El médico emprendedor:</t>
        </r>
        <r>
          <rPr>
            <sz val="10"/>
            <color rgb="FF000000"/>
            <rFont val="Aptos Narrow"/>
            <scheme val="minor"/>
          </rPr>
          <t xml:space="preserve">
</t>
        </r>
        <r>
          <rPr>
            <sz val="18"/>
            <color rgb="FF000000"/>
            <rFont val="Aptos Narrow"/>
            <scheme val="minor"/>
          </rPr>
          <t>Este es el número neto de pacientes que acuden como resultado de las campañas en redes sociales (Facebook, Instagram, Tiktok)</t>
        </r>
        <r>
          <rPr>
            <sz val="10"/>
            <color rgb="FF000000"/>
            <rFont val="Aptos Narrow"/>
            <scheme val="minor"/>
          </rPr>
          <t xml:space="preserve">
</t>
        </r>
      </text>
    </comment>
    <comment ref="T18" authorId="0" shapeId="0" xr:uid="{20EDEAD2-2356-8C4A-A27F-19225E20EA28}">
      <text>
        <r>
          <rPr>
            <b/>
            <sz val="18"/>
            <color rgb="FF000000"/>
            <rFont val="Aptos Narrow"/>
            <scheme val="minor"/>
          </rPr>
          <t>El médico emprendedor:</t>
        </r>
        <r>
          <rPr>
            <sz val="10"/>
            <color rgb="FF000000"/>
            <rFont val="Aptos Narrow"/>
            <scheme val="minor"/>
          </rPr>
          <t xml:space="preserve">
</t>
        </r>
        <r>
          <rPr>
            <sz val="18"/>
            <color rgb="FF000000"/>
            <rFont val="Aptos Narrow"/>
            <scheme val="minor"/>
          </rPr>
          <t>Este es el número neto de pacientes que acuden como resultado de las campañas en Google Ads.</t>
        </r>
        <r>
          <rPr>
            <sz val="10"/>
            <color rgb="FF000000"/>
            <rFont val="Aptos Narrow"/>
            <scheme val="minor"/>
          </rPr>
          <t xml:space="preserve">
</t>
        </r>
      </text>
    </comment>
    <comment ref="T19" authorId="0" shapeId="0" xr:uid="{48E60957-0048-3D41-B0D2-AEB02B309389}">
      <text>
        <r>
          <rPr>
            <b/>
            <sz val="18"/>
            <color rgb="FF000000"/>
            <rFont val="Aptos Narrow"/>
            <scheme val="minor"/>
          </rPr>
          <t>El médico emprendedor:</t>
        </r>
        <r>
          <rPr>
            <sz val="10"/>
            <color rgb="FF000000"/>
            <rFont val="Aptos Narrow"/>
            <scheme val="minor"/>
          </rPr>
          <t xml:space="preserve">
</t>
        </r>
        <r>
          <rPr>
            <sz val="18"/>
            <color rgb="FF000000"/>
            <rFont val="Aptos Narrow"/>
            <scheme val="minor"/>
          </rPr>
          <t>Este es el número neto de pacientes que acuden como resultado de las campañas en medios impresos.</t>
        </r>
        <r>
          <rPr>
            <sz val="10"/>
            <color rgb="FF000000"/>
            <rFont val="Aptos Narrow"/>
            <scheme val="minor"/>
          </rPr>
          <t xml:space="preserve">
</t>
        </r>
      </text>
    </comment>
    <comment ref="Q20" authorId="0" shapeId="0" xr:uid="{595FDB5B-B8C6-184B-B045-8641B62DB1A4}">
      <text>
        <r>
          <rPr>
            <b/>
            <sz val="18"/>
            <color rgb="FF000000"/>
            <rFont val="Aptos Narrow"/>
            <scheme val="minor"/>
          </rPr>
          <t>El médico emprendedor:</t>
        </r>
        <r>
          <rPr>
            <sz val="10"/>
            <color rgb="FF000000"/>
            <rFont val="Aptos Narrow"/>
            <scheme val="minor"/>
          </rPr>
          <t xml:space="preserve">
</t>
        </r>
        <r>
          <rPr>
            <sz val="18"/>
            <color rgb="FF000000"/>
            <rFont val="Aptos Narrow"/>
            <scheme val="minor"/>
          </rPr>
          <t>Este es el número NETO de pacientes que acuden por primera vez, producto de los recursos indirectos (recomendados).</t>
        </r>
        <r>
          <rPr>
            <sz val="10"/>
            <color rgb="FF000000"/>
            <rFont val="Aptos Narrow"/>
            <scheme val="minor"/>
          </rPr>
          <t xml:space="preserve">
</t>
        </r>
      </text>
    </comment>
    <comment ref="R20" authorId="0" shapeId="0" xr:uid="{439D2264-5596-9C49-BE35-526C62777E1F}">
      <text>
        <r>
          <rPr>
            <b/>
            <sz val="18"/>
            <color rgb="FF000000"/>
            <rFont val="Aptos Narrow"/>
          </rPr>
          <t>El médico emprendedor:</t>
        </r>
        <r>
          <rPr>
            <sz val="10"/>
            <color rgb="FF000000"/>
            <rFont val="Aptos Narrow"/>
          </rPr>
          <t xml:space="preserve">
</t>
        </r>
        <r>
          <rPr>
            <sz val="18"/>
            <color rgb="FF000000"/>
            <rFont val="Aptos Narrow"/>
          </rPr>
          <t>Este es el porcentaje de pacientes que acuden por primera vez, producto de los recursos indirectos (recomendados).</t>
        </r>
        <r>
          <rPr>
            <sz val="10"/>
            <color rgb="FF000000"/>
            <rFont val="Aptos Narrow"/>
          </rPr>
          <t xml:space="preserve">
</t>
        </r>
      </text>
    </comment>
    <comment ref="O26" authorId="0" shapeId="0" xr:uid="{B1D74A96-051F-4648-A54E-CA1E77E6A299}">
      <text>
        <r>
          <rPr>
            <b/>
            <sz val="18"/>
            <color rgb="FF000000"/>
            <rFont val="Aptos Narrow"/>
            <scheme val="minor"/>
          </rPr>
          <t>El médico emprendedor:</t>
        </r>
        <r>
          <rPr>
            <sz val="10"/>
            <color rgb="FF000000"/>
            <rFont val="Aptos Narrow"/>
            <scheme val="minor"/>
          </rPr>
          <t xml:space="preserve">
</t>
        </r>
        <r>
          <rPr>
            <sz val="18"/>
            <color rgb="FF000000"/>
            <rFont val="Aptos Narrow"/>
            <scheme val="minor"/>
          </rPr>
          <t>Este número representa el total de pacientes subsecuentes, que SÍ reservaron su consulta</t>
        </r>
        <r>
          <rPr>
            <sz val="10"/>
            <color rgb="FF000000"/>
            <rFont val="Aptos Narrow"/>
            <scheme val="minor"/>
          </rPr>
          <t xml:space="preserve">
</t>
        </r>
      </text>
    </comment>
    <comment ref="M38" authorId="0" shapeId="0" xr:uid="{AADF7222-F59B-B447-863F-67D4C5AD7D89}">
      <text>
        <r>
          <rPr>
            <b/>
            <sz val="18"/>
            <color rgb="FF000000"/>
            <rFont val="Aptos Narrow"/>
            <scheme val="minor"/>
          </rPr>
          <t>El médico emprendedor:</t>
        </r>
        <r>
          <rPr>
            <sz val="10"/>
            <color rgb="FF000000"/>
            <rFont val="Aptos Narrow"/>
            <scheme val="minor"/>
          </rPr>
          <t xml:space="preserve">
</t>
        </r>
        <r>
          <rPr>
            <sz val="18"/>
            <color rgb="FF000000"/>
            <rFont val="Aptos Narrow"/>
            <scheme val="minor"/>
          </rPr>
          <t>Este número representa el total de pacientes registrados en la bitácora de campo, que NO reservaron su consulta</t>
        </r>
        <r>
          <rPr>
            <sz val="10"/>
            <color rgb="FF000000"/>
            <rFont val="Aptos Narrow"/>
            <scheme val="minor"/>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Arturo Aragón López</author>
  </authors>
  <commentList>
    <comment ref="D1" authorId="0" shapeId="0" xr:uid="{3FE1BDC1-E1F8-E64E-9882-2A2C22369F42}">
      <text>
        <r>
          <rPr>
            <b/>
            <sz val="12"/>
            <color rgb="FF000000"/>
            <rFont val="Calibri"/>
            <family val="34"/>
          </rPr>
          <t>El médico emprendedor:</t>
        </r>
        <r>
          <rPr>
            <sz val="12"/>
            <color rgb="FF000000"/>
            <rFont val="Calibri"/>
            <family val="34"/>
          </rPr>
          <t xml:space="preserve">
</t>
        </r>
        <r>
          <rPr>
            <sz val="12"/>
            <color rgb="FF000000"/>
            <rFont val="Calibri"/>
            <family val="34"/>
          </rPr>
          <t>Al ingresar el dato, la celda te mostrará un listado desplegable, de allí puedes seleccionar si el pacientes es "Primera vez" o "Subsecuente"</t>
        </r>
      </text>
    </comment>
    <comment ref="F1" authorId="0" shapeId="0" xr:uid="{E8E54A2B-7DED-0344-A1EB-0D53EE7A46FC}">
      <text>
        <r>
          <rPr>
            <b/>
            <sz val="12"/>
            <color rgb="FF000000"/>
            <rFont val="Calibri"/>
            <family val="34"/>
          </rPr>
          <t>El médico emprendedor:</t>
        </r>
        <r>
          <rPr>
            <sz val="12"/>
            <color rgb="FF000000"/>
            <rFont val="Calibri"/>
            <family val="34"/>
          </rPr>
          <t xml:space="preserve">
</t>
        </r>
        <r>
          <rPr>
            <sz val="12"/>
            <color rgb="FF000000"/>
            <rFont val="Calibri"/>
            <family val="34"/>
          </rPr>
          <t>Al ingresar el dato, aparecerá un listado desplegable. Allí puedes seleccionar la fotma en que el paciente se enteró de tus servicios. Puedes escoger entre las opciones. 
Si el paciente es subsecuente, debes seleccionar "No aplica".</t>
        </r>
      </text>
    </comment>
    <comment ref="K14" authorId="0" shapeId="0" xr:uid="{C3B50568-7779-BD43-9847-44C1E2DA3E4C}">
      <text>
        <r>
          <rPr>
            <b/>
            <sz val="18"/>
            <color rgb="FF000000"/>
            <rFont val="Aptos Narrow"/>
          </rPr>
          <t>El médico emprendedor:</t>
        </r>
        <r>
          <rPr>
            <sz val="10"/>
            <color rgb="FF000000"/>
            <rFont val="Aptos Narrow"/>
          </rPr>
          <t xml:space="preserve">
</t>
        </r>
        <r>
          <rPr>
            <sz val="18"/>
            <color rgb="FF000000"/>
            <rFont val="Aptos Narrow"/>
          </rPr>
          <t>Este número representa el total de pacientes registrados en la bitácora.</t>
        </r>
        <r>
          <rPr>
            <sz val="10"/>
            <color rgb="FF000000"/>
            <rFont val="Aptos Narrow"/>
          </rPr>
          <t xml:space="preserve">
</t>
        </r>
      </text>
    </comment>
    <comment ref="M14" authorId="0" shapeId="0" xr:uid="{38E917FE-3BA0-F049-9C02-943D9539E81C}">
      <text>
        <r>
          <rPr>
            <b/>
            <sz val="18"/>
            <color rgb="FF000000"/>
            <rFont val="Aptos Narrow"/>
            <scheme val="minor"/>
          </rPr>
          <t>El médico emprendedor:</t>
        </r>
        <r>
          <rPr>
            <sz val="10"/>
            <color rgb="FF000000"/>
            <rFont val="Aptos Narrow"/>
            <scheme val="minor"/>
          </rPr>
          <t xml:space="preserve">
</t>
        </r>
        <r>
          <rPr>
            <sz val="18"/>
            <color rgb="FF000000"/>
            <rFont val="Aptos Narrow"/>
            <scheme val="minor"/>
          </rPr>
          <t>Este número representa el total de pacientes registrados en la bitácora de campo, que SÍ reservaron su consulta.</t>
        </r>
        <r>
          <rPr>
            <sz val="10"/>
            <color rgb="FF000000"/>
            <rFont val="Aptos Narrow"/>
            <scheme val="minor"/>
          </rPr>
          <t xml:space="preserve">
</t>
        </r>
      </text>
    </comment>
    <comment ref="O14" authorId="0" shapeId="0" xr:uid="{FE6832DC-4933-7E49-A0B0-BE06EAB52F52}">
      <text>
        <r>
          <rPr>
            <b/>
            <sz val="18"/>
            <color rgb="FF000000"/>
            <rFont val="Aptos Narrow"/>
            <scheme val="minor"/>
          </rPr>
          <t>El médico emprendedor:</t>
        </r>
        <r>
          <rPr>
            <sz val="10"/>
            <color rgb="FF000000"/>
            <rFont val="Aptos Narrow"/>
            <scheme val="minor"/>
          </rPr>
          <t xml:space="preserve">
</t>
        </r>
        <r>
          <rPr>
            <sz val="18"/>
            <color rgb="FF000000"/>
            <rFont val="Aptos Narrow"/>
            <scheme val="minor"/>
          </rPr>
          <t>Este número representa el total de pacientes que acuden por primera vez, que SÍ reservaron su consulta</t>
        </r>
        <r>
          <rPr>
            <sz val="10"/>
            <color rgb="FF000000"/>
            <rFont val="Aptos Narrow"/>
            <scheme val="minor"/>
          </rPr>
          <t xml:space="preserve">
</t>
        </r>
      </text>
    </comment>
    <comment ref="Q14" authorId="0" shapeId="0" xr:uid="{B4139EB5-5DC5-6E44-9604-7CEA0083CFC9}">
      <text>
        <r>
          <rPr>
            <b/>
            <sz val="18"/>
            <color rgb="FF000000"/>
            <rFont val="Aptos Narrow"/>
          </rPr>
          <t>El médico emprendedor:</t>
        </r>
        <r>
          <rPr>
            <sz val="10"/>
            <color rgb="FF000000"/>
            <rFont val="Aptos Narrow"/>
          </rPr>
          <t xml:space="preserve">
</t>
        </r>
        <r>
          <rPr>
            <sz val="18"/>
            <color rgb="FF000000"/>
            <rFont val="Aptos Narrow"/>
          </rPr>
          <t>Este es el número NETO de pacientes que acuden por primera vez, producto de los recursos directos.</t>
        </r>
        <r>
          <rPr>
            <sz val="10"/>
            <color rgb="FF000000"/>
            <rFont val="Aptos Narrow"/>
          </rPr>
          <t xml:space="preserve">
</t>
        </r>
      </text>
    </comment>
    <comment ref="R14" authorId="0" shapeId="0" xr:uid="{501CB34A-7B25-314E-9686-C6C5E250AE44}">
      <text>
        <r>
          <rPr>
            <b/>
            <sz val="18"/>
            <color rgb="FF000000"/>
            <rFont val="Aptos Narrow"/>
            <scheme val="minor"/>
          </rPr>
          <t>El médico emprendedor:</t>
        </r>
        <r>
          <rPr>
            <sz val="10"/>
            <color rgb="FF000000"/>
            <rFont val="Aptos Narrow"/>
            <scheme val="minor"/>
          </rPr>
          <t xml:space="preserve">
</t>
        </r>
        <r>
          <rPr>
            <sz val="18"/>
            <color rgb="FF000000"/>
            <rFont val="Aptos Narrow"/>
            <scheme val="minor"/>
          </rPr>
          <t>Este es el porcentaje de pacientes que acuden por primera vez, producto de los recursos directos.</t>
        </r>
        <r>
          <rPr>
            <sz val="10"/>
            <color rgb="FF000000"/>
            <rFont val="Aptos Narrow"/>
            <scheme val="minor"/>
          </rPr>
          <t xml:space="preserve">
</t>
        </r>
      </text>
    </comment>
    <comment ref="T14" authorId="0" shapeId="0" xr:uid="{AE2007A3-3044-A547-B9DD-D3B237EFE4F5}">
      <text>
        <r>
          <rPr>
            <b/>
            <sz val="18"/>
            <color rgb="FF000000"/>
            <rFont val="Aptos Narrow"/>
            <scheme val="minor"/>
          </rPr>
          <t>El médico emprendedor:</t>
        </r>
        <r>
          <rPr>
            <sz val="10"/>
            <color rgb="FF000000"/>
            <rFont val="Aptos Narrow"/>
            <scheme val="minor"/>
          </rPr>
          <t xml:space="preserve">
</t>
        </r>
        <r>
          <rPr>
            <sz val="18"/>
            <color rgb="FF000000"/>
            <rFont val="Aptos Narrow"/>
            <scheme val="minor"/>
          </rPr>
          <t>Este es el número neto de pacientes que acuden como resultado de las campañas en redes sociales (Facebook, Instagram, Tiktok)</t>
        </r>
        <r>
          <rPr>
            <sz val="10"/>
            <color rgb="FF000000"/>
            <rFont val="Aptos Narrow"/>
            <scheme val="minor"/>
          </rPr>
          <t xml:space="preserve">
</t>
        </r>
      </text>
    </comment>
    <comment ref="T18" authorId="0" shapeId="0" xr:uid="{E5AE6339-7514-074E-8B8E-43079BBDF12A}">
      <text>
        <r>
          <rPr>
            <b/>
            <sz val="18"/>
            <color rgb="FF000000"/>
            <rFont val="Aptos Narrow"/>
            <scheme val="minor"/>
          </rPr>
          <t>El médico emprendedor:</t>
        </r>
        <r>
          <rPr>
            <sz val="10"/>
            <color rgb="FF000000"/>
            <rFont val="Aptos Narrow"/>
            <scheme val="minor"/>
          </rPr>
          <t xml:space="preserve">
</t>
        </r>
        <r>
          <rPr>
            <sz val="18"/>
            <color rgb="FF000000"/>
            <rFont val="Aptos Narrow"/>
            <scheme val="minor"/>
          </rPr>
          <t>Este es el número neto de pacientes que acuden como resultado de las campañas en Google Ads.</t>
        </r>
        <r>
          <rPr>
            <sz val="10"/>
            <color rgb="FF000000"/>
            <rFont val="Aptos Narrow"/>
            <scheme val="minor"/>
          </rPr>
          <t xml:space="preserve">
</t>
        </r>
      </text>
    </comment>
    <comment ref="T19" authorId="0" shapeId="0" xr:uid="{61F84B8E-8B00-434D-A204-3E08BDC4311F}">
      <text>
        <r>
          <rPr>
            <b/>
            <sz val="18"/>
            <color rgb="FF000000"/>
            <rFont val="Aptos Narrow"/>
            <scheme val="minor"/>
          </rPr>
          <t>El médico emprendedor:</t>
        </r>
        <r>
          <rPr>
            <sz val="10"/>
            <color rgb="FF000000"/>
            <rFont val="Aptos Narrow"/>
            <scheme val="minor"/>
          </rPr>
          <t xml:space="preserve">
</t>
        </r>
        <r>
          <rPr>
            <sz val="18"/>
            <color rgb="FF000000"/>
            <rFont val="Aptos Narrow"/>
            <scheme val="minor"/>
          </rPr>
          <t>Este es el número neto de pacientes que acuden como resultado de las campañas en medios impresos.</t>
        </r>
        <r>
          <rPr>
            <sz val="10"/>
            <color rgb="FF000000"/>
            <rFont val="Aptos Narrow"/>
            <scheme val="minor"/>
          </rPr>
          <t xml:space="preserve">
</t>
        </r>
      </text>
    </comment>
    <comment ref="Q20" authorId="0" shapeId="0" xr:uid="{58FBBEB6-F72F-1C48-A905-90A4E9F3460A}">
      <text>
        <r>
          <rPr>
            <b/>
            <sz val="18"/>
            <color rgb="FF000000"/>
            <rFont val="Aptos Narrow"/>
            <scheme val="minor"/>
          </rPr>
          <t>El médico emprendedor:</t>
        </r>
        <r>
          <rPr>
            <sz val="10"/>
            <color rgb="FF000000"/>
            <rFont val="Aptos Narrow"/>
            <scheme val="minor"/>
          </rPr>
          <t xml:space="preserve">
</t>
        </r>
        <r>
          <rPr>
            <sz val="18"/>
            <color rgb="FF000000"/>
            <rFont val="Aptos Narrow"/>
            <scheme val="minor"/>
          </rPr>
          <t>Este es el número NETO de pacientes que acuden por primera vez, producto de los recursos indirectos (recomendados).</t>
        </r>
        <r>
          <rPr>
            <sz val="10"/>
            <color rgb="FF000000"/>
            <rFont val="Aptos Narrow"/>
            <scheme val="minor"/>
          </rPr>
          <t xml:space="preserve">
</t>
        </r>
      </text>
    </comment>
    <comment ref="R20" authorId="0" shapeId="0" xr:uid="{BC2A8D21-5E56-D34F-8F9A-ECCA4E56097E}">
      <text>
        <r>
          <rPr>
            <b/>
            <sz val="18"/>
            <color rgb="FF000000"/>
            <rFont val="Aptos Narrow"/>
          </rPr>
          <t>El médico emprendedor:</t>
        </r>
        <r>
          <rPr>
            <sz val="10"/>
            <color rgb="FF000000"/>
            <rFont val="Aptos Narrow"/>
          </rPr>
          <t xml:space="preserve">
</t>
        </r>
        <r>
          <rPr>
            <sz val="18"/>
            <color rgb="FF000000"/>
            <rFont val="Aptos Narrow"/>
          </rPr>
          <t>Este es el porcentaje de pacientes que acuden por primera vez, producto de los recursos indirectos (recomendados).</t>
        </r>
        <r>
          <rPr>
            <sz val="10"/>
            <color rgb="FF000000"/>
            <rFont val="Aptos Narrow"/>
          </rPr>
          <t xml:space="preserve">
</t>
        </r>
      </text>
    </comment>
    <comment ref="O26" authorId="0" shapeId="0" xr:uid="{1DAEC5CB-D80D-9748-8A78-70C90DFC1E1F}">
      <text>
        <r>
          <rPr>
            <b/>
            <sz val="18"/>
            <color rgb="FF000000"/>
            <rFont val="Aptos Narrow"/>
            <scheme val="minor"/>
          </rPr>
          <t>El médico emprendedor:</t>
        </r>
        <r>
          <rPr>
            <sz val="10"/>
            <color rgb="FF000000"/>
            <rFont val="Aptos Narrow"/>
            <scheme val="minor"/>
          </rPr>
          <t xml:space="preserve">
</t>
        </r>
        <r>
          <rPr>
            <sz val="18"/>
            <color rgb="FF000000"/>
            <rFont val="Aptos Narrow"/>
            <scheme val="minor"/>
          </rPr>
          <t>Este número representa el total de pacientes subsecuentes, que SÍ reservaron su consulta</t>
        </r>
        <r>
          <rPr>
            <sz val="10"/>
            <color rgb="FF000000"/>
            <rFont val="Aptos Narrow"/>
            <scheme val="minor"/>
          </rPr>
          <t xml:space="preserve">
</t>
        </r>
      </text>
    </comment>
    <comment ref="M38" authorId="0" shapeId="0" xr:uid="{5BA3911E-42D2-FA41-9B9B-F00772A9888E}">
      <text>
        <r>
          <rPr>
            <b/>
            <sz val="18"/>
            <color rgb="FF000000"/>
            <rFont val="Aptos Narrow"/>
          </rPr>
          <t>El médico emprendedor:</t>
        </r>
        <r>
          <rPr>
            <sz val="10"/>
            <color rgb="FF000000"/>
            <rFont val="Aptos Narrow"/>
          </rPr>
          <t xml:space="preserve">
</t>
        </r>
        <r>
          <rPr>
            <sz val="18"/>
            <color rgb="FF000000"/>
            <rFont val="Aptos Narrow"/>
          </rPr>
          <t>Este número representa el total de pacientes registrados en la bitácora de campo, que NO reservaron su consulta</t>
        </r>
        <r>
          <rPr>
            <sz val="10"/>
            <color rgb="FF000000"/>
            <rFont val="Aptos Narrow"/>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Arturo Aragón López</author>
  </authors>
  <commentList>
    <comment ref="D1" authorId="0" shapeId="0" xr:uid="{50996062-717A-904F-ABCE-20B2A5AA3FC9}">
      <text>
        <r>
          <rPr>
            <b/>
            <sz val="12"/>
            <color rgb="FF000000"/>
            <rFont val="Calibri"/>
            <family val="34"/>
          </rPr>
          <t>El médico emprendedor:</t>
        </r>
        <r>
          <rPr>
            <sz val="12"/>
            <color rgb="FF000000"/>
            <rFont val="Calibri"/>
            <family val="34"/>
          </rPr>
          <t xml:space="preserve">
</t>
        </r>
        <r>
          <rPr>
            <sz val="12"/>
            <color rgb="FF000000"/>
            <rFont val="Calibri"/>
            <family val="34"/>
          </rPr>
          <t>Al ingresar el dato, la celda te mostrará un listado desplegable, de allí puedes seleccionar si el pacientes es "Primera vez" o "Subsecuente"</t>
        </r>
      </text>
    </comment>
    <comment ref="F1" authorId="0" shapeId="0" xr:uid="{A5EF02BA-8DF3-7B4F-BA05-8CF7532C9133}">
      <text>
        <r>
          <rPr>
            <b/>
            <sz val="12"/>
            <color rgb="FF000000"/>
            <rFont val="Calibri"/>
            <family val="34"/>
          </rPr>
          <t>El médico emprendedor:</t>
        </r>
        <r>
          <rPr>
            <sz val="12"/>
            <color rgb="FF000000"/>
            <rFont val="Calibri"/>
            <family val="34"/>
          </rPr>
          <t xml:space="preserve">
</t>
        </r>
        <r>
          <rPr>
            <sz val="12"/>
            <color rgb="FF000000"/>
            <rFont val="Calibri"/>
            <family val="34"/>
          </rPr>
          <t>Al ingresar el dato, aparecerá un listado desplegable. Allí puedes seleccionar la fotma en que el paciente se enteró de tus servicios. Puedes escoger entre las opciones. 
Si el paciente es subsecuente, debes seleccionar "No aplica".</t>
        </r>
      </text>
    </comment>
    <comment ref="K14" authorId="0" shapeId="0" xr:uid="{C25A25EE-D9C8-8D49-A840-5D20A4CBEBCF}">
      <text>
        <r>
          <rPr>
            <b/>
            <sz val="18"/>
            <color rgb="FF000000"/>
            <rFont val="Aptos Narrow"/>
          </rPr>
          <t>El médico emprendedor:</t>
        </r>
        <r>
          <rPr>
            <sz val="10"/>
            <color rgb="FF000000"/>
            <rFont val="Aptos Narrow"/>
          </rPr>
          <t xml:space="preserve">
</t>
        </r>
        <r>
          <rPr>
            <sz val="18"/>
            <color rgb="FF000000"/>
            <rFont val="Aptos Narrow"/>
          </rPr>
          <t>Este número representa el total de pacientes registrados en la bitácora.</t>
        </r>
        <r>
          <rPr>
            <sz val="10"/>
            <color rgb="FF000000"/>
            <rFont val="Aptos Narrow"/>
          </rPr>
          <t xml:space="preserve">
</t>
        </r>
      </text>
    </comment>
    <comment ref="M14" authorId="0" shapeId="0" xr:uid="{3ACE4D38-C41F-634E-99C9-A891EE3163FA}">
      <text>
        <r>
          <rPr>
            <b/>
            <sz val="18"/>
            <color rgb="FF000000"/>
            <rFont val="Aptos Narrow"/>
            <scheme val="minor"/>
          </rPr>
          <t>El médico emprendedor:</t>
        </r>
        <r>
          <rPr>
            <sz val="10"/>
            <color rgb="FF000000"/>
            <rFont val="Aptos Narrow"/>
            <scheme val="minor"/>
          </rPr>
          <t xml:space="preserve">
</t>
        </r>
        <r>
          <rPr>
            <sz val="18"/>
            <color rgb="FF000000"/>
            <rFont val="Aptos Narrow"/>
            <scheme val="minor"/>
          </rPr>
          <t>Este número representa el total de pacientes registrados en la bitácora de campo, que SÍ reservaron su consulta.</t>
        </r>
        <r>
          <rPr>
            <sz val="10"/>
            <color rgb="FF000000"/>
            <rFont val="Aptos Narrow"/>
            <scheme val="minor"/>
          </rPr>
          <t xml:space="preserve">
</t>
        </r>
      </text>
    </comment>
    <comment ref="O14" authorId="0" shapeId="0" xr:uid="{E4D53E98-2EB8-E041-9127-1D59DE481E45}">
      <text>
        <r>
          <rPr>
            <b/>
            <sz val="18"/>
            <color rgb="FF000000"/>
            <rFont val="Aptos Narrow"/>
            <scheme val="minor"/>
          </rPr>
          <t>El médico emprendedor:</t>
        </r>
        <r>
          <rPr>
            <sz val="10"/>
            <color rgb="FF000000"/>
            <rFont val="Aptos Narrow"/>
            <scheme val="minor"/>
          </rPr>
          <t xml:space="preserve">
</t>
        </r>
        <r>
          <rPr>
            <sz val="18"/>
            <color rgb="FF000000"/>
            <rFont val="Aptos Narrow"/>
            <scheme val="minor"/>
          </rPr>
          <t>Este número representa el total de pacientes que acuden por primera vez, que SÍ reservaron su consulta</t>
        </r>
        <r>
          <rPr>
            <sz val="10"/>
            <color rgb="FF000000"/>
            <rFont val="Aptos Narrow"/>
            <scheme val="minor"/>
          </rPr>
          <t xml:space="preserve">
</t>
        </r>
      </text>
    </comment>
    <comment ref="Q14" authorId="0" shapeId="0" xr:uid="{6EED5A6B-9493-9E43-9AAC-F166E4D8B24B}">
      <text>
        <r>
          <rPr>
            <b/>
            <sz val="18"/>
            <color rgb="FF000000"/>
            <rFont val="Aptos Narrow"/>
          </rPr>
          <t>El médico emprendedor:</t>
        </r>
        <r>
          <rPr>
            <sz val="10"/>
            <color rgb="FF000000"/>
            <rFont val="Aptos Narrow"/>
          </rPr>
          <t xml:space="preserve">
</t>
        </r>
        <r>
          <rPr>
            <sz val="18"/>
            <color rgb="FF000000"/>
            <rFont val="Aptos Narrow"/>
          </rPr>
          <t>Este es el número NETO de pacientes que acuden por primera vez, producto de los recursos directos.</t>
        </r>
        <r>
          <rPr>
            <sz val="10"/>
            <color rgb="FF000000"/>
            <rFont val="Aptos Narrow"/>
          </rPr>
          <t xml:space="preserve">
</t>
        </r>
      </text>
    </comment>
    <comment ref="R14" authorId="0" shapeId="0" xr:uid="{34597EE5-63E3-D245-886A-B2FF778A144F}">
      <text>
        <r>
          <rPr>
            <b/>
            <sz val="18"/>
            <color rgb="FF000000"/>
            <rFont val="Aptos Narrow"/>
            <scheme val="minor"/>
          </rPr>
          <t>El médico emprendedor:</t>
        </r>
        <r>
          <rPr>
            <sz val="10"/>
            <color rgb="FF000000"/>
            <rFont val="Aptos Narrow"/>
            <scheme val="minor"/>
          </rPr>
          <t xml:space="preserve">
</t>
        </r>
        <r>
          <rPr>
            <sz val="18"/>
            <color rgb="FF000000"/>
            <rFont val="Aptos Narrow"/>
            <scheme val="minor"/>
          </rPr>
          <t>Este es el porcentaje de pacientes que acuden por primera vez, producto de los recursos directos.</t>
        </r>
        <r>
          <rPr>
            <sz val="10"/>
            <color rgb="FF000000"/>
            <rFont val="Aptos Narrow"/>
            <scheme val="minor"/>
          </rPr>
          <t xml:space="preserve">
</t>
        </r>
      </text>
    </comment>
    <comment ref="T14" authorId="0" shapeId="0" xr:uid="{39B87032-51AE-8844-AC6B-20DCEF8FF878}">
      <text>
        <r>
          <rPr>
            <b/>
            <sz val="18"/>
            <color rgb="FF000000"/>
            <rFont val="Aptos Narrow"/>
          </rPr>
          <t>El médico emprendedor:</t>
        </r>
        <r>
          <rPr>
            <sz val="10"/>
            <color rgb="FF000000"/>
            <rFont val="Aptos Narrow"/>
          </rPr>
          <t xml:space="preserve">
</t>
        </r>
        <r>
          <rPr>
            <sz val="18"/>
            <color rgb="FF000000"/>
            <rFont val="Aptos Narrow"/>
          </rPr>
          <t>Este es el número neto de pacientes que acuden como resultado de las campañas en redes sociales (Facebook, Instagram, Tiktok)</t>
        </r>
        <r>
          <rPr>
            <sz val="10"/>
            <color rgb="FF000000"/>
            <rFont val="Aptos Narrow"/>
          </rPr>
          <t xml:space="preserve">
</t>
        </r>
      </text>
    </comment>
    <comment ref="T18" authorId="0" shapeId="0" xr:uid="{14B1806D-1B59-0E42-A7F4-A794BD41DF19}">
      <text>
        <r>
          <rPr>
            <b/>
            <sz val="18"/>
            <color rgb="FF000000"/>
            <rFont val="Aptos Narrow"/>
            <scheme val="minor"/>
          </rPr>
          <t>El médico emprendedor:</t>
        </r>
        <r>
          <rPr>
            <sz val="10"/>
            <color rgb="FF000000"/>
            <rFont val="Aptos Narrow"/>
            <scheme val="minor"/>
          </rPr>
          <t xml:space="preserve">
</t>
        </r>
        <r>
          <rPr>
            <sz val="18"/>
            <color rgb="FF000000"/>
            <rFont val="Aptos Narrow"/>
            <scheme val="minor"/>
          </rPr>
          <t>Este es el número neto de pacientes que acuden como resultado de las campañas en Google Ads.</t>
        </r>
        <r>
          <rPr>
            <sz val="10"/>
            <color rgb="FF000000"/>
            <rFont val="Aptos Narrow"/>
            <scheme val="minor"/>
          </rPr>
          <t xml:space="preserve">
</t>
        </r>
      </text>
    </comment>
    <comment ref="T19" authorId="0" shapeId="0" xr:uid="{7F230200-5AE1-8643-A751-8627270066E6}">
      <text>
        <r>
          <rPr>
            <b/>
            <sz val="18"/>
            <color rgb="FF000000"/>
            <rFont val="Aptos Narrow"/>
            <scheme val="minor"/>
          </rPr>
          <t>El médico emprendedor:</t>
        </r>
        <r>
          <rPr>
            <sz val="10"/>
            <color rgb="FF000000"/>
            <rFont val="Aptos Narrow"/>
            <scheme val="minor"/>
          </rPr>
          <t xml:space="preserve">
</t>
        </r>
        <r>
          <rPr>
            <sz val="18"/>
            <color rgb="FF000000"/>
            <rFont val="Aptos Narrow"/>
            <scheme val="minor"/>
          </rPr>
          <t>Este es el número neto de pacientes que acuden como resultado de las campañas en medios impresos.</t>
        </r>
        <r>
          <rPr>
            <sz val="10"/>
            <color rgb="FF000000"/>
            <rFont val="Aptos Narrow"/>
            <scheme val="minor"/>
          </rPr>
          <t xml:space="preserve">
</t>
        </r>
      </text>
    </comment>
    <comment ref="Q20" authorId="0" shapeId="0" xr:uid="{72A23E18-B6DD-2D4F-952C-7FAA2658D8FB}">
      <text>
        <r>
          <rPr>
            <b/>
            <sz val="18"/>
            <color rgb="FF000000"/>
            <rFont val="Aptos Narrow"/>
            <scheme val="minor"/>
          </rPr>
          <t>El médico emprendedor:</t>
        </r>
        <r>
          <rPr>
            <sz val="10"/>
            <color rgb="FF000000"/>
            <rFont val="Aptos Narrow"/>
            <scheme val="minor"/>
          </rPr>
          <t xml:space="preserve">
</t>
        </r>
        <r>
          <rPr>
            <sz val="18"/>
            <color rgb="FF000000"/>
            <rFont val="Aptos Narrow"/>
            <scheme val="minor"/>
          </rPr>
          <t>Este es el número NETO de pacientes que acuden por primera vez, producto de los recursos indirectos (recomendados).</t>
        </r>
        <r>
          <rPr>
            <sz val="10"/>
            <color rgb="FF000000"/>
            <rFont val="Aptos Narrow"/>
            <scheme val="minor"/>
          </rPr>
          <t xml:space="preserve">
</t>
        </r>
      </text>
    </comment>
    <comment ref="R20" authorId="0" shapeId="0" xr:uid="{DA3E4237-46E7-704A-B978-105B5D599A33}">
      <text>
        <r>
          <rPr>
            <b/>
            <sz val="18"/>
            <color rgb="FF000000"/>
            <rFont val="Aptos Narrow"/>
          </rPr>
          <t>El médico emprendedor:</t>
        </r>
        <r>
          <rPr>
            <sz val="10"/>
            <color rgb="FF000000"/>
            <rFont val="Aptos Narrow"/>
          </rPr>
          <t xml:space="preserve">
</t>
        </r>
        <r>
          <rPr>
            <sz val="18"/>
            <color rgb="FF000000"/>
            <rFont val="Aptos Narrow"/>
          </rPr>
          <t>Este es el porcentaje de pacientes que acuden por primera vez, producto de los recursos indirectos (recomendados).</t>
        </r>
        <r>
          <rPr>
            <sz val="10"/>
            <color rgb="FF000000"/>
            <rFont val="Aptos Narrow"/>
          </rPr>
          <t xml:space="preserve">
</t>
        </r>
      </text>
    </comment>
    <comment ref="O26" authorId="0" shapeId="0" xr:uid="{6A3E1357-173B-5947-8F13-0204813715EE}">
      <text>
        <r>
          <rPr>
            <b/>
            <sz val="18"/>
            <color rgb="FF000000"/>
            <rFont val="Aptos Narrow"/>
            <scheme val="minor"/>
          </rPr>
          <t>El médico emprendedor:</t>
        </r>
        <r>
          <rPr>
            <sz val="10"/>
            <color rgb="FF000000"/>
            <rFont val="Aptos Narrow"/>
            <scheme val="minor"/>
          </rPr>
          <t xml:space="preserve">
</t>
        </r>
        <r>
          <rPr>
            <sz val="18"/>
            <color rgb="FF000000"/>
            <rFont val="Aptos Narrow"/>
            <scheme val="minor"/>
          </rPr>
          <t>Este número representa el total de pacientes subsecuentes, que SÍ reservaron su consulta</t>
        </r>
        <r>
          <rPr>
            <sz val="10"/>
            <color rgb="FF000000"/>
            <rFont val="Aptos Narrow"/>
            <scheme val="minor"/>
          </rPr>
          <t xml:space="preserve">
</t>
        </r>
      </text>
    </comment>
    <comment ref="M38" authorId="0" shapeId="0" xr:uid="{6068A3E8-8DEC-B148-AAB5-AA85ABCBF131}">
      <text>
        <r>
          <rPr>
            <b/>
            <sz val="18"/>
            <color rgb="FF000000"/>
            <rFont val="Aptos Narrow"/>
            <scheme val="minor"/>
          </rPr>
          <t>El médico emprendedor:</t>
        </r>
        <r>
          <rPr>
            <sz val="10"/>
            <color rgb="FF000000"/>
            <rFont val="Aptos Narrow"/>
            <scheme val="minor"/>
          </rPr>
          <t xml:space="preserve">
</t>
        </r>
        <r>
          <rPr>
            <sz val="18"/>
            <color rgb="FF000000"/>
            <rFont val="Aptos Narrow"/>
            <scheme val="minor"/>
          </rPr>
          <t>Este número representa el total de pacientes registrados en la bitácora de campo, que NO reservaron su consulta</t>
        </r>
        <r>
          <rPr>
            <sz val="10"/>
            <color rgb="FF000000"/>
            <rFont val="Aptos Narrow"/>
            <scheme val="minor"/>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Arturo Aragón López</author>
  </authors>
  <commentList>
    <comment ref="D14" authorId="0" shapeId="0" xr:uid="{41DCB1A9-9205-254A-AF62-07868408B1FD}">
      <text>
        <r>
          <rPr>
            <b/>
            <sz val="18"/>
            <color rgb="FF000000"/>
            <rFont val="Aptos Narrow"/>
          </rPr>
          <t>El médico emprendedor:</t>
        </r>
        <r>
          <rPr>
            <sz val="10"/>
            <color rgb="FF000000"/>
            <rFont val="Aptos Narrow"/>
          </rPr>
          <t xml:space="preserve">
</t>
        </r>
        <r>
          <rPr>
            <sz val="18"/>
            <color rgb="FF000000"/>
            <rFont val="Aptos Narrow"/>
          </rPr>
          <t>Este número representa el total de pacientes registrados en la bitácora.</t>
        </r>
        <r>
          <rPr>
            <sz val="10"/>
            <color rgb="FF000000"/>
            <rFont val="Aptos Narrow"/>
          </rPr>
          <t xml:space="preserve">
</t>
        </r>
      </text>
    </comment>
    <comment ref="F14" authorId="0" shapeId="0" xr:uid="{B672CB91-8CAE-1B41-9AC6-CEA0FB26C499}">
      <text>
        <r>
          <rPr>
            <b/>
            <sz val="18"/>
            <color rgb="FF000000"/>
            <rFont val="Aptos Narrow"/>
          </rPr>
          <t>El médico emprendedor:</t>
        </r>
        <r>
          <rPr>
            <sz val="10"/>
            <color rgb="FF000000"/>
            <rFont val="Aptos Narrow"/>
          </rPr>
          <t xml:space="preserve">
</t>
        </r>
        <r>
          <rPr>
            <sz val="18"/>
            <color rgb="FF000000"/>
            <rFont val="Aptos Narrow"/>
          </rPr>
          <t>Este número representa el total de pacientes registrados en la bitácora de campo, que SÍ reservaron su consulta.</t>
        </r>
        <r>
          <rPr>
            <sz val="10"/>
            <color rgb="FF000000"/>
            <rFont val="Aptos Narrow"/>
          </rPr>
          <t xml:space="preserve">
</t>
        </r>
      </text>
    </comment>
    <comment ref="H14" authorId="0" shapeId="0" xr:uid="{58D3D923-27B6-994A-A6AF-A2D3F5290F23}">
      <text>
        <r>
          <rPr>
            <b/>
            <sz val="18"/>
            <color rgb="FF000000"/>
            <rFont val="Aptos Narrow"/>
          </rPr>
          <t>El médico emprendedor:</t>
        </r>
        <r>
          <rPr>
            <sz val="10"/>
            <color rgb="FF000000"/>
            <rFont val="Aptos Narrow"/>
          </rPr>
          <t xml:space="preserve">
</t>
        </r>
        <r>
          <rPr>
            <sz val="18"/>
            <color rgb="FF000000"/>
            <rFont val="Aptos Narrow"/>
          </rPr>
          <t>Este número representa el total de pacientes que acuden por primera vez, que SÍ reservaron su consulta</t>
        </r>
        <r>
          <rPr>
            <sz val="10"/>
            <color rgb="FF000000"/>
            <rFont val="Aptos Narrow"/>
          </rPr>
          <t xml:space="preserve">
</t>
        </r>
      </text>
    </comment>
    <comment ref="J14" authorId="0" shapeId="0" xr:uid="{32018BF8-ED1A-BD4E-852C-8158129CF14B}">
      <text>
        <r>
          <rPr>
            <b/>
            <sz val="18"/>
            <color rgb="FF000000"/>
            <rFont val="Aptos Narrow"/>
          </rPr>
          <t>El médico emprendedor:</t>
        </r>
        <r>
          <rPr>
            <sz val="10"/>
            <color rgb="FF000000"/>
            <rFont val="Aptos Narrow"/>
          </rPr>
          <t xml:space="preserve">
</t>
        </r>
        <r>
          <rPr>
            <sz val="18"/>
            <color rgb="FF000000"/>
            <rFont val="Aptos Narrow"/>
          </rPr>
          <t>Este es el número NETO de pacientes que acuden por primera vez, producto de los recursos directos.</t>
        </r>
        <r>
          <rPr>
            <sz val="10"/>
            <color rgb="FF000000"/>
            <rFont val="Aptos Narrow"/>
          </rPr>
          <t xml:space="preserve">
</t>
        </r>
      </text>
    </comment>
    <comment ref="K14" authorId="0" shapeId="0" xr:uid="{BC75D3B3-2E7E-7A45-81ED-28BD37521494}">
      <text>
        <r>
          <rPr>
            <b/>
            <sz val="18"/>
            <color rgb="FF000000"/>
            <rFont val="Aptos Narrow"/>
          </rPr>
          <t>El médico emprendedor:</t>
        </r>
        <r>
          <rPr>
            <sz val="10"/>
            <color rgb="FF000000"/>
            <rFont val="Aptos Narrow"/>
          </rPr>
          <t xml:space="preserve">
</t>
        </r>
        <r>
          <rPr>
            <sz val="18"/>
            <color rgb="FF000000"/>
            <rFont val="Aptos Narrow"/>
          </rPr>
          <t>Este es el porcentaje de pacientes que acuden por primera vez, producto de los recursos directos.</t>
        </r>
        <r>
          <rPr>
            <sz val="10"/>
            <color rgb="FF000000"/>
            <rFont val="Aptos Narrow"/>
          </rPr>
          <t xml:space="preserve">
</t>
        </r>
      </text>
    </comment>
    <comment ref="M14" authorId="0" shapeId="0" xr:uid="{3A41220E-E2D6-CA4C-BE19-BD40A1CAF358}">
      <text>
        <r>
          <rPr>
            <b/>
            <sz val="18"/>
            <color rgb="FF000000"/>
            <rFont val="Aptos Narrow"/>
          </rPr>
          <t>El médico emprendedor:</t>
        </r>
        <r>
          <rPr>
            <sz val="10"/>
            <color rgb="FF000000"/>
            <rFont val="Aptos Narrow"/>
          </rPr>
          <t xml:space="preserve">
</t>
        </r>
        <r>
          <rPr>
            <sz val="18"/>
            <color rgb="FF000000"/>
            <rFont val="Aptos Narrow"/>
          </rPr>
          <t>Este es el número neto de pacientes que acuden como resultado de las campañas en redes sociales (Facebook, Instagram, Tiktok)</t>
        </r>
        <r>
          <rPr>
            <sz val="10"/>
            <color rgb="FF000000"/>
            <rFont val="Aptos Narrow"/>
          </rPr>
          <t xml:space="preserve">
</t>
        </r>
      </text>
    </comment>
    <comment ref="N14" authorId="0" shapeId="0" xr:uid="{9A2B43EB-D854-044E-8FBE-084A4AE55D55}">
      <text>
        <r>
          <rPr>
            <b/>
            <sz val="18"/>
            <color rgb="FF000000"/>
            <rFont val="Aptos Narrow"/>
          </rPr>
          <t>El médico emprendedor:</t>
        </r>
        <r>
          <rPr>
            <sz val="12"/>
            <color rgb="FF000000"/>
            <rFont val="Aptos Narrow"/>
          </rPr>
          <t xml:space="preserve">
</t>
        </r>
        <r>
          <rPr>
            <sz val="18"/>
            <color rgb="FF000000"/>
            <rFont val="Aptos Narrow"/>
          </rPr>
          <t xml:space="preserve">Este es costo REAL por adquisición por paciente en redes sociales.
</t>
        </r>
        <r>
          <rPr>
            <sz val="18"/>
            <color rgb="FF000000"/>
            <rFont val="Aptos Narrow"/>
          </rPr>
          <t xml:space="preserve">
</t>
        </r>
        <r>
          <rPr>
            <sz val="18"/>
            <color rgb="FF000000"/>
            <rFont val="Aptos Narrow"/>
          </rPr>
          <t>Por tema de sistema en Excel, puede aparecer "error" si por este medio el registro fue "0". O bien, si no se han ingresado datos de montos de inversión.</t>
        </r>
        <r>
          <rPr>
            <sz val="12"/>
            <color rgb="FF000000"/>
            <rFont val="Aptos Narrow"/>
          </rPr>
          <t xml:space="preserve">
</t>
        </r>
      </text>
    </comment>
    <comment ref="R14" authorId="0" shapeId="0" xr:uid="{2846C88A-6FF7-9545-A9EF-7CFE9985C2FD}">
      <text>
        <r>
          <rPr>
            <b/>
            <sz val="18"/>
            <color rgb="FF000000"/>
            <rFont val="Aptos Narrow"/>
            <scheme val="minor"/>
          </rPr>
          <t>El médico emprendedor:</t>
        </r>
        <r>
          <rPr>
            <sz val="10"/>
            <color rgb="FF000000"/>
            <rFont val="Aptos Narrow"/>
            <scheme val="minor"/>
          </rPr>
          <t xml:space="preserve">
</t>
        </r>
        <r>
          <rPr>
            <sz val="18"/>
            <color rgb="FF000000"/>
            <rFont val="Aptos Narrow"/>
            <scheme val="minor"/>
          </rPr>
          <t xml:space="preserve">Se debe introducir gasto mensual total en redes sociales sin contemplar los costos por gestión de la empresa de publicidad.
</t>
        </r>
      </text>
    </comment>
    <comment ref="M18" authorId="0" shapeId="0" xr:uid="{AD7979DB-4332-534A-92E6-798901C682DE}">
      <text>
        <r>
          <rPr>
            <b/>
            <sz val="18"/>
            <color rgb="FF000000"/>
            <rFont val="Aptos Narrow"/>
          </rPr>
          <t>El médico emprendedor:</t>
        </r>
        <r>
          <rPr>
            <sz val="10"/>
            <color rgb="FF000000"/>
            <rFont val="Aptos Narrow"/>
          </rPr>
          <t xml:space="preserve">
</t>
        </r>
        <r>
          <rPr>
            <sz val="18"/>
            <color rgb="FF000000"/>
            <rFont val="Aptos Narrow"/>
          </rPr>
          <t>Este es el número neto de pacientes que acuden como resultado de las campañas en Google Ads.</t>
        </r>
        <r>
          <rPr>
            <sz val="10"/>
            <color rgb="FF000000"/>
            <rFont val="Aptos Narrow"/>
          </rPr>
          <t xml:space="preserve">
</t>
        </r>
      </text>
    </comment>
    <comment ref="N18" authorId="0" shapeId="0" xr:uid="{45A67E11-2440-FE46-93B5-3A339A257B5C}">
      <text>
        <r>
          <rPr>
            <b/>
            <sz val="18"/>
            <color rgb="FF000000"/>
            <rFont val="Aptos Narrow"/>
            <scheme val="minor"/>
          </rPr>
          <t>El médico emprendedor:</t>
        </r>
        <r>
          <rPr>
            <sz val="10"/>
            <color rgb="FF000000"/>
            <rFont val="Aptos Narrow"/>
            <scheme val="minor"/>
          </rPr>
          <t xml:space="preserve">
</t>
        </r>
        <r>
          <rPr>
            <sz val="18"/>
            <color rgb="FF000000"/>
            <rFont val="Aptos Narrow"/>
            <scheme val="minor"/>
          </rPr>
          <t>Este es costo REAL por adquisición por paciente en campañas de Google Ads.</t>
        </r>
        <r>
          <rPr>
            <sz val="10"/>
            <color rgb="FF000000"/>
            <rFont val="Aptos Narrow"/>
            <scheme val="minor"/>
          </rPr>
          <t xml:space="preserve">
</t>
        </r>
        <r>
          <rPr>
            <sz val="18"/>
            <color rgb="FF000000"/>
            <rFont val="Tahoma"/>
            <family val="2"/>
          </rPr>
          <t xml:space="preserve">
</t>
        </r>
        <r>
          <rPr>
            <sz val="18"/>
            <color rgb="FF000000"/>
            <rFont val="Aptos Narrow"/>
            <scheme val="minor"/>
          </rPr>
          <t>Por tema de sistema en Excel, puede aparecer "error" si por este medio el registro fue "0". O bien, si no se han ingresado datos de montos de inversión.</t>
        </r>
        <r>
          <rPr>
            <sz val="18"/>
            <color rgb="FF000000"/>
            <rFont val="Aptos Narrow"/>
            <scheme val="minor"/>
          </rPr>
          <t xml:space="preserve">
</t>
        </r>
      </text>
    </comment>
    <comment ref="R18" authorId="0" shapeId="0" xr:uid="{D8C1EE9F-F615-DD45-A788-AE40256DC287}">
      <text>
        <r>
          <rPr>
            <b/>
            <sz val="18"/>
            <color rgb="FF000000"/>
            <rFont val="Aptos Narrow"/>
            <scheme val="minor"/>
          </rPr>
          <t>El médico emprendedor:</t>
        </r>
        <r>
          <rPr>
            <sz val="10"/>
            <color rgb="FF000000"/>
            <rFont val="Aptos Narrow"/>
            <scheme val="minor"/>
          </rPr>
          <t xml:space="preserve">
</t>
        </r>
        <r>
          <rPr>
            <sz val="18"/>
            <color rgb="FF000000"/>
            <rFont val="Aptos Narrow"/>
            <scheme val="minor"/>
          </rPr>
          <t>Se debe introducir gasto mensual total en Google Ads sin contemplar los costos por gestión de la empresa de publicidad.</t>
        </r>
        <r>
          <rPr>
            <sz val="10"/>
            <color rgb="FF000000"/>
            <rFont val="Aptos Narrow"/>
            <scheme val="minor"/>
          </rPr>
          <t xml:space="preserve">
</t>
        </r>
      </text>
    </comment>
    <comment ref="M19" authorId="0" shapeId="0" xr:uid="{FDCFC658-0BF6-6448-B334-A9A7DC1800E7}">
      <text>
        <r>
          <rPr>
            <b/>
            <sz val="18"/>
            <color rgb="FF000000"/>
            <rFont val="Aptos Narrow"/>
          </rPr>
          <t>El médico emprendedor:</t>
        </r>
        <r>
          <rPr>
            <sz val="10"/>
            <color rgb="FF000000"/>
            <rFont val="Aptos Narrow"/>
          </rPr>
          <t xml:space="preserve">
</t>
        </r>
        <r>
          <rPr>
            <sz val="18"/>
            <color rgb="FF000000"/>
            <rFont val="Aptos Narrow"/>
          </rPr>
          <t>Este es el número neto de pacientes que acuden como resultado de las campañas en medios impresos.</t>
        </r>
        <r>
          <rPr>
            <sz val="10"/>
            <color rgb="FF000000"/>
            <rFont val="Aptos Narrow"/>
          </rPr>
          <t xml:space="preserve">
</t>
        </r>
      </text>
    </comment>
    <comment ref="N19" authorId="0" shapeId="0" xr:uid="{858144D2-48E6-F046-9AB4-7B8AED0D7397}">
      <text>
        <r>
          <rPr>
            <b/>
            <sz val="18"/>
            <color rgb="FF000000"/>
            <rFont val="Aptos Narrow"/>
            <scheme val="minor"/>
          </rPr>
          <t>El médico emprendedor:</t>
        </r>
        <r>
          <rPr>
            <sz val="10"/>
            <color rgb="FF000000"/>
            <rFont val="Aptos Narrow"/>
            <scheme val="minor"/>
          </rPr>
          <t xml:space="preserve">
</t>
        </r>
        <r>
          <rPr>
            <sz val="18"/>
            <color rgb="FF000000"/>
            <rFont val="Aptos Narrow"/>
            <scheme val="minor"/>
          </rPr>
          <t xml:space="preserve">Este es costo REAL por adquisición por paciente en campañas de medios impresos.
</t>
        </r>
        <r>
          <rPr>
            <sz val="18"/>
            <color rgb="FF000000"/>
            <rFont val="Aptos Narrow"/>
            <scheme val="minor"/>
          </rPr>
          <t xml:space="preserve">
</t>
        </r>
        <r>
          <rPr>
            <sz val="18"/>
            <color rgb="FF000000"/>
            <rFont val="Aptos Narrow"/>
            <scheme val="minor"/>
          </rPr>
          <t>Por tema de sistema en Excel, puede aparecer "error" si por este medio el registro fue "0". O bien, si no se han ingresado datos de montos de inversión.</t>
        </r>
        <r>
          <rPr>
            <sz val="18"/>
            <color rgb="FF000000"/>
            <rFont val="Aptos Narrow"/>
            <scheme val="minor"/>
          </rPr>
          <t xml:space="preserve">
</t>
        </r>
      </text>
    </comment>
    <comment ref="R19" authorId="0" shapeId="0" xr:uid="{0AA78BD6-A3BF-AD4A-B37A-98E43F2DE20F}">
      <text>
        <r>
          <rPr>
            <b/>
            <sz val="18"/>
            <color rgb="FF000000"/>
            <rFont val="Aptos Narrow"/>
            <scheme val="minor"/>
          </rPr>
          <t>El médico emprendedor:</t>
        </r>
        <r>
          <rPr>
            <sz val="10"/>
            <color rgb="FF000000"/>
            <rFont val="Aptos Narrow"/>
            <scheme val="minor"/>
          </rPr>
          <t xml:space="preserve">
</t>
        </r>
        <r>
          <rPr>
            <sz val="18"/>
            <color rgb="FF000000"/>
            <rFont val="Aptos Narrow"/>
            <scheme val="minor"/>
          </rPr>
          <t>Se debe introducir gasto mensual total en medios impresos.</t>
        </r>
        <r>
          <rPr>
            <sz val="10"/>
            <color rgb="FF000000"/>
            <rFont val="Aptos Narrow"/>
            <scheme val="minor"/>
          </rPr>
          <t xml:space="preserve">
</t>
        </r>
      </text>
    </comment>
    <comment ref="J20" authorId="0" shapeId="0" xr:uid="{231DDDDF-9D1B-3446-815C-F3FF1DF50EBA}">
      <text>
        <r>
          <rPr>
            <b/>
            <sz val="18"/>
            <color rgb="FF000000"/>
            <rFont val="Aptos Narrow"/>
          </rPr>
          <t>El médico emprendedor:</t>
        </r>
        <r>
          <rPr>
            <sz val="10"/>
            <color rgb="FF000000"/>
            <rFont val="Aptos Narrow"/>
          </rPr>
          <t xml:space="preserve">
</t>
        </r>
        <r>
          <rPr>
            <sz val="18"/>
            <color rgb="FF000000"/>
            <rFont val="Aptos Narrow"/>
          </rPr>
          <t>Este es el número NETO de pacientes que acuden por primera vez, producto de los recursos indirectos (recomendados).</t>
        </r>
        <r>
          <rPr>
            <sz val="10"/>
            <color rgb="FF000000"/>
            <rFont val="Aptos Narrow"/>
          </rPr>
          <t xml:space="preserve">
</t>
        </r>
      </text>
    </comment>
    <comment ref="K20" authorId="0" shapeId="0" xr:uid="{2C3FC18C-CC5F-AC4D-9333-D9C484FCB803}">
      <text>
        <r>
          <rPr>
            <b/>
            <sz val="18"/>
            <color rgb="FF000000"/>
            <rFont val="Aptos Narrow"/>
          </rPr>
          <t>El médico emprendedor:</t>
        </r>
        <r>
          <rPr>
            <sz val="10"/>
            <color rgb="FF000000"/>
            <rFont val="Aptos Narrow"/>
          </rPr>
          <t xml:space="preserve">
</t>
        </r>
        <r>
          <rPr>
            <sz val="18"/>
            <color rgb="FF000000"/>
            <rFont val="Aptos Narrow"/>
          </rPr>
          <t>Este es el porcentaje de pacientes que acuden por primera vez, producto de los recursos indirectos (recomendados).</t>
        </r>
        <r>
          <rPr>
            <sz val="10"/>
            <color rgb="FF000000"/>
            <rFont val="Aptos Narrow"/>
          </rPr>
          <t xml:space="preserve">
</t>
        </r>
      </text>
    </comment>
    <comment ref="H26" authorId="0" shapeId="0" xr:uid="{B328EB90-514F-CB4C-ABA1-B96D16C37533}">
      <text>
        <r>
          <rPr>
            <b/>
            <sz val="18"/>
            <color rgb="FF000000"/>
            <rFont val="Aptos Narrow"/>
          </rPr>
          <t>El médico emprendedor:</t>
        </r>
        <r>
          <rPr>
            <sz val="10"/>
            <color rgb="FF000000"/>
            <rFont val="Aptos Narrow"/>
          </rPr>
          <t xml:space="preserve">
</t>
        </r>
        <r>
          <rPr>
            <sz val="18"/>
            <color rgb="FF000000"/>
            <rFont val="Aptos Narrow"/>
          </rPr>
          <t>Este número representa el total de pacientes subsecuentes, que SÍ reservaron su consulta</t>
        </r>
        <r>
          <rPr>
            <sz val="10"/>
            <color rgb="FF000000"/>
            <rFont val="Aptos Narrow"/>
          </rPr>
          <t xml:space="preserve">
</t>
        </r>
      </text>
    </comment>
    <comment ref="F38" authorId="0" shapeId="0" xr:uid="{38C48C33-C899-5243-9FA1-23CC96EE6C7E}">
      <text>
        <r>
          <rPr>
            <b/>
            <sz val="18"/>
            <color rgb="FF000000"/>
            <rFont val="Aptos Narrow"/>
          </rPr>
          <t>El médico emprendedor:</t>
        </r>
        <r>
          <rPr>
            <sz val="10"/>
            <color rgb="FF000000"/>
            <rFont val="Aptos Narrow"/>
          </rPr>
          <t xml:space="preserve">
</t>
        </r>
        <r>
          <rPr>
            <sz val="18"/>
            <color rgb="FF000000"/>
            <rFont val="Aptos Narrow"/>
          </rPr>
          <t>Este número representa el total de pacientes registrados en la bitácora de campo, que NO reservaron su consulta</t>
        </r>
        <r>
          <rPr>
            <sz val="10"/>
            <color rgb="FF000000"/>
            <rFont val="Aptos Narrow"/>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<sst xmlns="http://schemas.openxmlformats.org/spreadsheetml/2006/main" count="463" uniqueCount="125">
  <si>
    <t>Fecha</t>
  </si>
  <si>
    <t>Nombre</t>
  </si>
  <si>
    <t>Procedencia</t>
  </si>
  <si>
    <t>¿Es primera vez o subsecuente?</t>
  </si>
  <si>
    <t>Motivo de consulta</t>
  </si>
  <si>
    <t>¿Cómo se enteró?</t>
  </si>
  <si>
    <t>¿Reservó su cita?</t>
  </si>
  <si>
    <t>Primera vez</t>
  </si>
  <si>
    <t>Subsecuente</t>
  </si>
  <si>
    <t>Directos</t>
  </si>
  <si>
    <t>Redes sociales</t>
  </si>
  <si>
    <t>Google</t>
  </si>
  <si>
    <t>Medios Impresos</t>
  </si>
  <si>
    <t>Recomendación</t>
  </si>
  <si>
    <t>Facebook</t>
  </si>
  <si>
    <t>Instagram</t>
  </si>
  <si>
    <t>Tiktok</t>
  </si>
  <si>
    <t>Recursos</t>
  </si>
  <si>
    <t>%</t>
  </si>
  <si>
    <t>¿Qué porcentaje de pacientes nuevos acuden por estrategias directas y por recomendación
(indirectos)?</t>
  </si>
  <si>
    <t>¿Cuál es el rendimiento de cada una de las campañas de los recursos directos?</t>
  </si>
  <si>
    <t># Neto</t>
  </si>
  <si>
    <t>Evaluación de la productividad de los recursos del primer nivel del manual</t>
  </si>
  <si>
    <t>Sí</t>
  </si>
  <si>
    <t>No</t>
  </si>
  <si>
    <t># Total de pacientes registrados en bitácora</t>
  </si>
  <si>
    <t>¿Reservaron cita?</t>
  </si>
  <si>
    <t>¿Primera vez o subsecuente?</t>
  </si>
  <si>
    <t>No aplica</t>
  </si>
  <si>
    <t>Medios impresos</t>
  </si>
  <si>
    <t>TABLA GLOBAL DE PRODUCTIVIDAD DE ACUERDO A BITÁCORA DE CAMPO (SEMANAL)</t>
  </si>
  <si>
    <t>Indirectos</t>
  </si>
  <si>
    <t>Recursos directos</t>
  </si>
  <si>
    <t xml:space="preserve"># Neto </t>
  </si>
  <si>
    <t>Codigo de colores:</t>
  </si>
  <si>
    <t>www.elmedicoemprendedor.com</t>
  </si>
  <si>
    <t>¡Saludos y bienvenido!</t>
  </si>
  <si>
    <t>Antes de comenzar, te pedimos revisar los siguientes puntos:</t>
  </si>
  <si>
    <t>Esperamos que te sea de gran utilidad. Si tienes dudas o comentarios, no dudes en escribirnos a través de nuestro canal de contacto.</t>
  </si>
  <si>
    <t>Contacto@elmedicoemprendedor.com</t>
  </si>
  <si>
    <r>
      <t>Por ello, hemos elaborado esta tabla de registro, muy sencilla de completar y con</t>
    </r>
    <r>
      <rPr>
        <b/>
        <sz val="12"/>
        <color rgb="FFC00000"/>
        <rFont val="Calibri"/>
        <family val="2"/>
      </rPr>
      <t xml:space="preserve"> todas las fórmulas ya automatizadas, listas para usar</t>
    </r>
    <r>
      <rPr>
        <sz val="12"/>
        <color rgb="FF000000"/>
        <rFont val="Calibri"/>
        <family val="2"/>
      </rPr>
      <t>.</t>
    </r>
  </si>
  <si>
    <r>
      <t>Si ya leíste nuestro libro </t>
    </r>
    <r>
      <rPr>
        <b/>
        <i/>
        <sz val="12"/>
        <color rgb="FFC00000"/>
        <rFont val="Calibri"/>
        <family val="2"/>
      </rPr>
      <t>Manual de Supervivencia de la Medicina Privada</t>
    </r>
    <r>
      <rPr>
        <sz val="12"/>
        <color rgb="FF000000"/>
        <rFont val="Calibri"/>
        <family val="2"/>
      </rPr>
      <t>, sabrás que la bitácora de campo —correspondiente al Nivel 3 del manual— es de suma importancia.</t>
    </r>
  </si>
  <si>
    <t>Subsecuentes</t>
  </si>
  <si>
    <t>Indirectos/Recomendados</t>
  </si>
  <si>
    <t>TABLA GLOBAL DE PRODUCTIVIDAD DE ACUERDO A BITÁCORA DE CAMPO (MENSUAL)</t>
  </si>
  <si>
    <t xml:space="preserve">Costo por adquisición por paciente </t>
  </si>
  <si>
    <t>Inversión mensual en recursos directos</t>
  </si>
  <si>
    <t>Indice de fidelización</t>
  </si>
  <si>
    <t>xxxx</t>
  </si>
  <si>
    <t>cardel</t>
  </si>
  <si>
    <t>veracruz</t>
  </si>
  <si>
    <t>boca del río</t>
  </si>
  <si>
    <t>xalapa</t>
  </si>
  <si>
    <t>cordoba</t>
  </si>
  <si>
    <r>
      <t xml:space="preserve">· La </t>
    </r>
    <r>
      <rPr>
        <b/>
        <sz val="12"/>
        <color rgb="FF000000"/>
        <rFont val="Calibri"/>
        <family val="2"/>
      </rPr>
      <t>tabla a tu izquierda</t>
    </r>
    <r>
      <rPr>
        <sz val="12"/>
        <color rgb="FF000000"/>
        <rFont val="Calibri"/>
        <family val="2"/>
      </rPr>
      <t xml:space="preserve"> es la </t>
    </r>
    <r>
      <rPr>
        <b/>
        <sz val="12"/>
        <color rgb="FF000000"/>
        <rFont val="Calibri"/>
        <family val="2"/>
      </rPr>
      <t>bitácora de campo</t>
    </r>
    <r>
      <rPr>
        <sz val="12"/>
        <color rgb="FF000000"/>
        <rFont val="Calibri"/>
        <family val="2"/>
      </rPr>
      <t>. Solo debes llenar los espacios con el registro de llamadas. Con fines didácticos, hemos completado previamente algunos campos a modo de ejemplo, para ilustrar la forma correcta de registro. Puedes borrar el contenido pre-llenado sin ningún problema; esto no afecta ni interrumpe las fórmulas automatizadas.</t>
    </r>
  </si>
  <si>
    <r>
      <t xml:space="preserve">· </t>
    </r>
    <r>
      <rPr>
        <b/>
        <sz val="12"/>
        <color rgb="FF000000"/>
        <rFont val="Calibri"/>
        <family val="2"/>
      </rPr>
      <t>Código de colores</t>
    </r>
    <r>
      <rPr>
        <sz val="12"/>
        <color rgb="FF000000"/>
        <rFont val="Calibri"/>
        <family val="2"/>
      </rPr>
      <t>. En la columna</t>
    </r>
    <r>
      <rPr>
        <b/>
        <sz val="12"/>
        <color rgb="FF000000"/>
        <rFont val="Calibri"/>
        <family val="2"/>
      </rPr>
      <t> </t>
    </r>
    <r>
      <rPr>
        <b/>
        <i/>
        <sz val="12"/>
        <color rgb="FF000000"/>
        <rFont val="Calibri"/>
        <family val="2"/>
      </rPr>
      <t>¿Es primera vez o subsecuente?</t>
    </r>
    <r>
      <rPr>
        <sz val="12"/>
        <color rgb="FF000000"/>
        <rFont val="Calibri"/>
        <family val="2"/>
      </rPr>
      <t xml:space="preserve"> los registros están </t>
    </r>
    <r>
      <rPr>
        <b/>
        <sz val="12"/>
        <color rgb="FF000000"/>
        <rFont val="Calibri"/>
        <family val="2"/>
      </rPr>
      <t>diferenciados por color</t>
    </r>
    <r>
      <rPr>
        <sz val="12"/>
        <color rgb="FF000000"/>
        <rFont val="Calibri"/>
        <family val="2"/>
      </rPr>
      <t>. De igual forma, en la columna </t>
    </r>
    <r>
      <rPr>
        <b/>
        <i/>
        <sz val="12"/>
        <color rgb="FF000000"/>
        <rFont val="Calibri"/>
        <family val="2"/>
      </rPr>
      <t>¿Cómo se enteraron?</t>
    </r>
    <r>
      <rPr>
        <sz val="12"/>
        <color rgb="FF000000"/>
        <rFont val="Calibri"/>
        <family val="2"/>
      </rPr>
      <t xml:space="preserve"> cada opción tiene un color asignado. </t>
    </r>
    <r>
      <rPr>
        <b/>
        <sz val="12"/>
        <color rgb="FF000000"/>
        <rFont val="Calibri"/>
        <family val="2"/>
      </rPr>
      <t>Esto facilita identificar visualmente a los pacientes directos de los indirectos</t>
    </r>
    <r>
      <rPr>
        <sz val="12"/>
        <color rgb="FF000000"/>
        <rFont val="Calibri"/>
        <family val="2"/>
      </rPr>
      <t>.</t>
    </r>
  </si>
  <si>
    <r>
      <t xml:space="preserve">· </t>
    </r>
    <r>
      <rPr>
        <b/>
        <sz val="12"/>
        <color rgb="FF000000"/>
        <rFont val="Calibri"/>
        <family val="2"/>
      </rPr>
      <t>Resultados automáticos</t>
    </r>
    <r>
      <rPr>
        <sz val="12"/>
        <color rgb="FF000000"/>
        <rFont val="Calibri"/>
        <family val="2"/>
      </rPr>
      <t>. Conforme vayas completando el registro, la tabla inferior mostrará los resultados de</t>
    </r>
    <r>
      <rPr>
        <b/>
        <sz val="12"/>
        <color rgb="FFC00000"/>
        <rFont val="Calibri"/>
        <family val="2"/>
      </rPr>
      <t xml:space="preserve"> forma automática</t>
    </r>
    <r>
      <rPr>
        <sz val="12"/>
        <color rgb="FF000000"/>
        <rFont val="Calibri"/>
        <family val="2"/>
      </rPr>
      <t>. No es necesario modificar ninguna fórmula.</t>
    </r>
  </si>
  <si>
    <r>
      <t xml:space="preserve">· </t>
    </r>
    <r>
      <rPr>
        <b/>
        <sz val="12"/>
        <color rgb="FF000000"/>
        <rFont val="Calibri"/>
        <family val="2"/>
      </rPr>
      <t>División por semanas</t>
    </r>
    <r>
      <rPr>
        <sz val="12"/>
        <color rgb="FF000000"/>
        <rFont val="Calibri"/>
        <family val="2"/>
      </rPr>
      <t xml:space="preserve">. El archivo está organizado por semanas, lo que permite un registro ilimitado; los resultados mostrados corresponden únicamente a la </t>
    </r>
    <r>
      <rPr>
        <b/>
        <sz val="12"/>
        <color rgb="FF000000"/>
        <rFont val="Calibri"/>
        <family val="2"/>
      </rPr>
      <t>semana en curso</t>
    </r>
    <r>
      <rPr>
        <sz val="12"/>
        <color rgb="FF000000"/>
        <rFont val="Calibri"/>
        <family val="2"/>
      </rPr>
      <t>.</t>
    </r>
  </si>
  <si>
    <r>
      <t xml:space="preserve">· </t>
    </r>
    <r>
      <rPr>
        <b/>
        <sz val="12"/>
        <color rgb="FF000000"/>
        <rFont val="Calibri"/>
        <family val="2"/>
      </rPr>
      <t>Concentrado mensual</t>
    </r>
    <r>
      <rPr>
        <sz val="12"/>
        <color rgb="FF000000"/>
        <rFont val="Calibri"/>
        <family val="2"/>
      </rPr>
      <t xml:space="preserve">. En la última pestaña encontrarás el resumen mensual generado </t>
    </r>
    <r>
      <rPr>
        <b/>
        <sz val="12"/>
        <color rgb="FFC00000"/>
        <rFont val="Calibri"/>
        <family val="2"/>
      </rPr>
      <t>automáticamente</t>
    </r>
    <r>
      <rPr>
        <sz val="12"/>
        <color rgb="FF000000"/>
        <rFont val="Calibri"/>
        <family val="2"/>
      </rPr>
      <t>.</t>
    </r>
  </si>
  <si>
    <r>
      <t xml:space="preserve">· </t>
    </r>
    <r>
      <rPr>
        <b/>
        <sz val="12"/>
        <color rgb="FF000000"/>
        <rFont val="Calibri"/>
        <family val="2"/>
      </rPr>
      <t>Organización de archivos</t>
    </r>
    <r>
      <rPr>
        <sz val="12"/>
        <color rgb="FF000000"/>
        <rFont val="Calibri"/>
        <family val="2"/>
      </rPr>
      <t>. Recomendamos guardar cada archivo con el nombre del mes correspondiente.</t>
    </r>
  </si>
  <si>
    <r>
      <t xml:space="preserve">· </t>
    </r>
    <r>
      <rPr>
        <b/>
        <sz val="12"/>
        <color rgb="FF000000"/>
        <rFont val="Calibri"/>
        <family val="2"/>
      </rPr>
      <t>Notas explicativas</t>
    </r>
    <r>
      <rPr>
        <sz val="12"/>
        <color rgb="FF000000"/>
        <rFont val="Calibri"/>
        <family val="2"/>
      </rPr>
      <t xml:space="preserve">. Sobre cada celda de la tabla encontrarás una </t>
    </r>
    <r>
      <rPr>
        <b/>
        <sz val="12"/>
        <color rgb="FFC00000"/>
        <rFont val="Calibri"/>
        <family val="2"/>
      </rPr>
      <t>viñeta</t>
    </r>
    <r>
      <rPr>
        <sz val="12"/>
        <color rgb="FF000000"/>
        <rFont val="Calibri"/>
        <family val="2"/>
      </rPr>
      <t xml:space="preserve"> con una breve explicación del resultado.</t>
    </r>
  </si>
  <si>
    <r>
      <t xml:space="preserve">· </t>
    </r>
    <r>
      <rPr>
        <b/>
        <sz val="12"/>
        <color rgb="FF000000"/>
        <rFont val="Calibri"/>
        <family val="2"/>
      </rPr>
      <t>Personalizable</t>
    </r>
    <r>
      <rPr>
        <sz val="12"/>
        <color rgb="FF000000"/>
        <rFont val="Calibri"/>
        <family val="2"/>
      </rPr>
      <t xml:space="preserve">. La tabla está habilitada para </t>
    </r>
    <r>
      <rPr>
        <b/>
        <sz val="12"/>
        <color rgb="FF000000"/>
        <rFont val="Calibri"/>
        <family val="2"/>
      </rPr>
      <t>modificarse</t>
    </r>
    <r>
      <rPr>
        <sz val="12"/>
        <color rgb="FF000000"/>
        <rFont val="Calibri"/>
        <family val="2"/>
      </rPr>
      <t xml:space="preserve">; como se menciona en el libro, el manual es </t>
    </r>
    <r>
      <rPr>
        <b/>
        <sz val="12"/>
        <color rgb="FFC00000"/>
        <rFont val="Calibri"/>
        <family val="2"/>
      </rPr>
      <t>replicable y adaptable</t>
    </r>
    <r>
      <rPr>
        <sz val="12"/>
        <color rgb="FF000000"/>
        <rFont val="Calibri"/>
        <family val="2"/>
      </rPr>
      <t xml:space="preserve"> a las necesidades de cada servicio de salud.</t>
    </r>
  </si>
  <si>
    <t>dolor de cadera</t>
  </si>
  <si>
    <t>fractura</t>
  </si>
  <si>
    <t>dolor articular</t>
  </si>
  <si>
    <t>segunda opinión</t>
  </si>
  <si>
    <t xml:space="preserve">lesión de nervio </t>
  </si>
  <si>
    <t>Tercer círculo</t>
  </si>
  <si>
    <t>Segundo círculo</t>
  </si>
  <si>
    <t>Estrategias</t>
  </si>
  <si>
    <t>Índice de fidelización:</t>
  </si>
  <si>
    <t>FIDELIZACIÓN</t>
  </si>
  <si>
    <t>Nivel 5</t>
  </si>
  <si>
    <t>Estrategia:</t>
  </si>
  <si>
    <t xml:space="preserve">Situación: </t>
  </si>
  <si>
    <t>D</t>
  </si>
  <si>
    <t>C</t>
  </si>
  <si>
    <t>B</t>
  </si>
  <si>
    <t>A</t>
  </si>
  <si>
    <t>PROPUESTA DE VALOR</t>
  </si>
  <si>
    <t>Nivel 4</t>
  </si>
  <si>
    <t>Costo por adquisición de paciente:</t>
  </si>
  <si>
    <t># Neto de pacientes:</t>
  </si>
  <si>
    <t>Google Ads</t>
  </si>
  <si>
    <t>Productividad de acuerdo al "MOTIVO DE CONSULTA"</t>
  </si>
  <si>
    <t>Desglose de productividad de los RECURSOS DIRECTOS</t>
  </si>
  <si>
    <t>Recursos indirectos:</t>
  </si>
  <si>
    <t>Recursos directos:</t>
  </si>
  <si>
    <t>Productividad de acuerdo a los "RECURSOS"</t>
  </si>
  <si>
    <t>Productividad de acuerdo al "LUGAR DE PROCEDENCIA"</t>
  </si>
  <si>
    <t># Pacientes subsecuentes:</t>
  </si>
  <si>
    <t># Pacientes nuevos:</t>
  </si>
  <si>
    <t># Pacientes que reservaron cita:</t>
  </si>
  <si>
    <t># Pacientes que no reservaron cita:</t>
  </si>
  <si>
    <t>Registro total de la bitácora:</t>
  </si>
  <si>
    <t>Productividad total del consultorio</t>
  </si>
  <si>
    <t>BITÁCORA DE CAMPO</t>
  </si>
  <si>
    <t>Nivel 3</t>
  </si>
  <si>
    <t>Teléfono del consultorio:</t>
  </si>
  <si>
    <t>Facebook:</t>
  </si>
  <si>
    <t>Instagram:</t>
  </si>
  <si>
    <t>Redes sociales:</t>
  </si>
  <si>
    <t>Sitio web:</t>
  </si>
  <si>
    <t>CANALES DE COMUNICACIÓN</t>
  </si>
  <si>
    <t>Nivel 2</t>
  </si>
  <si>
    <t>Segmentación:</t>
  </si>
  <si>
    <t>Frecuencia:</t>
  </si>
  <si>
    <t>Objetivo:</t>
  </si>
  <si>
    <t>Tipo de campaña:</t>
  </si>
  <si>
    <t>Revista local:</t>
  </si>
  <si>
    <t>Medio impreso</t>
  </si>
  <si>
    <t>Google Ads:</t>
  </si>
  <si>
    <t>Motor de búsqueda</t>
  </si>
  <si>
    <t>Titok:</t>
  </si>
  <si>
    <t>Contacto@medicoemprendedor.com</t>
  </si>
  <si>
    <t>Tercer círculo:</t>
  </si>
  <si>
    <t>Segundo círculo:</t>
  </si>
  <si>
    <t>· El formato es flexible y puede adaptarse a las necesidades de tus servicios.</t>
  </si>
  <si>
    <t>Primer círculo:</t>
  </si>
  <si>
    <t>Recursos indirectos</t>
  </si>
  <si>
    <t>En este apartado, te mostramos el "Manual Operativo" listo para ser llenado. Es importante repasar algunos puntos:</t>
  </si>
  <si>
    <t>CAPTACIÓN DE PACIENTES</t>
  </si>
  <si>
    <t>Nivel 1</t>
  </si>
  <si>
    <t>MANUAL DE SUPERVIVENCIA DE LA MEDICINA PRIVADA</t>
  </si>
  <si>
    <t>· Utiliza los valores obtenidos del concentrado mensual para completar correctamente el Nivel 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</si>
</sst>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164" formatCode="[$-F800]dddd\,\ mmmm\ dd\,\ yyyy"/>
    <numFmt numFmtId="165" formatCode="0.0"/>
    <numFmt numFmtId="166" formatCode="&quot;$&quot;#,##0.0"/>
    <numFmt numFmtId="167" formatCode="&quot;$&quot;#,##0.00"/>
    <numFmt numFmtId="168" formatCode="0.0%"/>
  </numFmts>
  <fonts count="32" x14ac:knownFonts="1">
    <font>
      <sz val="12"/>
      <color theme="1"/>
      <name val="Aptos Narrow"/>
      <family val="2"/>
      <scheme val="minor"/>
    </font>
    <font>
      <b/>
      <sz val="12"/>
      <color theme="1"/>
      <name val="Aptos Narrow"/>
      <family val="2"/>
      <scheme val="minor"/>
    </font>
    <font>
      <sz val="12"/>
      <color theme="0"/>
      <name val="Aptos Narrow"/>
      <family val="2"/>
      <scheme val="minor"/>
    </font>
    <font>
      <b/>
      <sz val="12"/>
      <color theme="1"/>
      <name val="Aptos Narrow"/>
      <scheme val="minor"/>
    </font>
    <font>
      <i/>
      <sz val="12"/>
      <color theme="1"/>
      <name val="Aptos Narrow"/>
      <scheme val="minor"/>
    </font>
    <font>
      <b/>
      <sz val="12"/>
      <color theme="0"/>
      <name val="Aptos Narrow"/>
      <scheme val="minor"/>
    </font>
    <font>
      <u/>
      <sz val="12"/>
      <color theme="10"/>
      <name val="Aptos Narrow"/>
      <family val="2"/>
      <scheme val="minor"/>
    </font>
    <font>
      <b/>
      <u/>
      <sz val="16"/>
      <color theme="1"/>
      <name val="Calibri"/>
      <family val="2"/>
    </font>
    <font>
      <sz val="12"/>
      <color rgb="FF000000"/>
      <name val="Aptos Narrow"/>
      <family val="2"/>
      <scheme val="minor"/>
    </font>
    <font>
      <sz val="12"/>
      <color theme="1"/>
      <name val="Calibri"/>
      <family val="2"/>
    </font>
    <font>
      <sz val="12"/>
      <color rgb="FF000000"/>
      <name val="Calibri"/>
      <family val="2"/>
    </font>
    <font>
      <b/>
      <sz val="12"/>
      <color rgb="FF000000"/>
      <name val="Calibri"/>
      <family val="2"/>
    </font>
    <font>
      <b/>
      <i/>
      <sz val="12"/>
      <color rgb="FF000000"/>
      <name val="Calibri"/>
      <family val="2"/>
    </font>
    <font>
      <b/>
      <sz val="12"/>
      <color rgb="FFFF0000"/>
      <name val="Calibri"/>
      <family val="2"/>
    </font>
    <font>
      <b/>
      <sz val="12"/>
      <color rgb="FFC00000"/>
      <name val="Calibri"/>
      <family val="2"/>
    </font>
    <font>
      <b/>
      <i/>
      <sz val="12"/>
      <color rgb="FFC00000"/>
      <name val="Calibri"/>
      <family val="2"/>
    </font>
    <font>
      <b/>
      <sz val="12"/>
      <color theme="1"/>
      <name val="Calibri"/>
      <family val="2"/>
    </font>
    <font>
      <b/>
      <i/>
      <sz val="12"/>
      <color theme="1"/>
      <name val="Calibri"/>
      <family val="2"/>
    </font>
    <font>
      <b/>
      <sz val="12"/>
      <color theme="0"/>
      <name val="Calibri"/>
      <family val="2"/>
    </font>
    <font>
      <b/>
      <u/>
      <sz val="12"/>
      <color theme="3" tint="9.9978637043366805E-2"/>
      <name val="Aptos Narrow"/>
      <scheme val="minor"/>
    </font>
    <font>
      <b/>
      <sz val="12"/>
      <color rgb="FF000000"/>
      <name val="Calibri"/>
      <family val="34"/>
    </font>
    <font>
      <sz val="12"/>
      <color rgb="FF000000"/>
      <name val="Calibri"/>
      <family val="34"/>
    </font>
    <font>
      <b/>
      <sz val="18"/>
      <color rgb="FF000000"/>
      <name val="Aptos Narrow"/>
      <scheme val="minor"/>
    </font>
    <font>
      <sz val="10"/>
      <color rgb="FF000000"/>
      <name val="Aptos Narrow"/>
      <scheme val="minor"/>
    </font>
    <font>
      <sz val="18"/>
      <color rgb="FF000000"/>
      <name val="Aptos Narrow"/>
      <scheme val="minor"/>
    </font>
    <font>
      <b/>
      <sz val="18"/>
      <color rgb="FF000000"/>
      <name val="Aptos Narrow"/>
    </font>
    <font>
      <sz val="10"/>
      <color rgb="FF000000"/>
      <name val="Aptos Narrow"/>
    </font>
    <font>
      <sz val="18"/>
      <color rgb="FF000000"/>
      <name val="Aptos Narrow"/>
    </font>
    <font>
      <sz val="18"/>
      <color rgb="FF000000"/>
      <name val="Tahoma"/>
      <family val="2"/>
    </font>
    <font>
      <sz val="12"/>
      <color rgb="FF000000"/>
      <name val="Aptos Narrow"/>
    </font>
    <font>
      <i/>
      <sz val="12"/>
      <color theme="1"/>
      <name val="Calibri"/>
      <family val="2"/>
    </font>
    <font>
      <b/>
      <sz val="16"/>
      <color theme="1"/>
      <name val="Calibri"/>
      <family val="2"/>
    </font>
  </fonts>
  <fills count="18">
    <fill>
      <patternFill patternType="none"/>
    </fill>
    <fill>
      <patternFill patternType="gray125"/>
    </fill>
    <fill>
      <patternFill patternType="solid">
        <fgColor theme="2" tint="-9.9978637043366805E-2"/>
        <bgColor indexed="64"/>
      </patternFill>
    </fill>
    <fill>
      <patternFill patternType="solid">
        <fgColor theme="0"/>
        <bgColor indexed="64"/>
      </patternFill>
    </fill>
    <fill>
      <patternFill patternType="solid">
        <fgColor theme="4" tint="0.79998168889431442"/>
        <bgColor indexed="64"/>
      </patternFill>
    </fill>
    <fill>
      <patternFill patternType="solid">
        <fgColor rgb="FFFFC000"/>
        <bgColor indexed="64"/>
      </patternFill>
    </fill>
    <fill>
      <patternFill patternType="solid">
        <fgColor rgb="FFFAC602"/>
        <bgColor indexed="64"/>
      </patternFill>
    </fill>
    <fill>
      <patternFill patternType="solid">
        <fgColor rgb="FFFCE2D6"/>
        <bgColor indexed="64"/>
      </patternFill>
    </fill>
    <fill>
      <patternFill patternType="solid">
        <fgColor rgb="FFFFEC9C"/>
        <bgColor indexed="64"/>
      </patternFill>
    </fill>
    <fill>
      <patternFill patternType="solid">
        <fgColor rgb="FFC6F0CE"/>
        <bgColor indexed="64"/>
      </patternFill>
    </fill>
    <fill>
      <patternFill patternType="solid">
        <fgColor rgb="FFCBEDFB"/>
        <bgColor indexed="64"/>
      </patternFill>
    </fill>
    <fill>
      <patternFill patternType="solid">
        <fgColor theme="0" tint="-0.14999847407452621"/>
        <bgColor indexed="64"/>
      </patternFill>
    </fill>
    <fill>
      <patternFill patternType="solid">
        <fgColor theme="7" tint="-0.249977111117893"/>
        <bgColor indexed="64"/>
      </patternFill>
    </fill>
    <fill>
      <patternFill patternType="solid">
        <fgColor theme="1" tint="0.34998626667073579"/>
        <bgColor indexed="64"/>
      </patternFill>
    </fill>
    <fill>
      <patternFill patternType="solid">
        <fgColor theme="4" tint="-0.249977111117893"/>
        <bgColor indexed="64"/>
      </patternFill>
    </fill>
    <fill>
      <patternFill patternType="solid">
        <fgColor theme="3" tint="9.9978637043366805E-2"/>
        <bgColor indexed="64"/>
      </patternFill>
    </fill>
    <fill>
      <patternFill patternType="solid">
        <fgColor theme="3" tint="0.749992370372631"/>
        <bgColor indexed="64"/>
      </patternFill>
    </fill>
    <fill>
      <patternFill patternType="solid">
        <fgColor theme="2"/>
        <bgColor indexed="64"/>
      </patternFill>
    </fill>
  </fills>
  <borders count="36">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style="medium">
        <color indexed="64"/>
      </top>
      <bottom/>
      <diagonal/>
    </border>
    <border>
      <left style="thin">
        <color indexed="64"/>
      </left>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thick">
        <color auto="1"/>
      </left>
      <right/>
      <top/>
      <bottom/>
      <diagonal/>
    </border>
    <border>
      <left style="thin">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bottom style="mediumDashed">
        <color indexed="64"/>
      </bottom>
      <diagonal/>
    </border>
    <border>
      <left/>
      <right/>
      <top/>
      <bottom style="mediumDashed">
        <color indexed="64"/>
      </bottom>
      <diagonal/>
    </border>
    <border>
      <left style="mediumDashed">
        <color indexed="64"/>
      </left>
      <right/>
      <top/>
      <bottom style="medium">
        <color indexed="64"/>
      </bottom>
      <diagonal/>
    </border>
    <border>
      <left/>
      <right style="mediumDashed">
        <color indexed="64"/>
      </right>
      <top/>
      <bottom/>
      <diagonal/>
    </border>
    <border>
      <left style="mediumDashed">
        <color indexed="64"/>
      </left>
      <right/>
      <top/>
      <bottom/>
      <diagonal/>
    </border>
    <border>
      <left/>
      <right style="medium">
        <color indexed="64"/>
      </right>
      <top style="mediumDashed">
        <color indexed="64"/>
      </top>
      <bottom/>
      <diagonal/>
    </border>
    <border>
      <left/>
      <right/>
      <top style="mediumDashed">
        <color indexed="64"/>
      </top>
      <bottom/>
      <diagonal/>
    </border>
    <border>
      <left style="mediumDashed">
        <color indexed="64"/>
      </left>
      <right/>
      <top style="mediumDashed">
        <color indexed="64"/>
      </top>
      <bottom/>
      <diagonal/>
    </border>
    <border>
      <left style="medium">
        <color indexed="64"/>
      </left>
      <right/>
      <top style="mediumDashed">
        <color indexed="64"/>
      </top>
      <bottom/>
      <diagonal/>
    </border>
    <border>
      <left style="mediumDashed">
        <color indexed="64"/>
      </left>
      <right/>
      <top style="medium">
        <color indexed="64"/>
      </top>
      <bottom/>
      <diagonal/>
    </border>
    <border>
      <left/>
      <right style="mediumDashed">
        <color indexed="64"/>
      </right>
      <top style="mediumDashed">
        <color indexed="64"/>
      </top>
      <bottom/>
      <diagonal/>
    </border>
    <border>
      <left style="medium">
        <color indexed="64"/>
      </left>
      <right/>
      <top/>
      <bottom style="mediumDashed">
        <color indexed="64"/>
      </bottom>
      <diagonal/>
    </border>
  </borders>
  <cellStyleXfs count="2">
    <xf numFmtId="0" fontId="0" fillId="0" borderId="0"/>
    <xf numFmtId="0" fontId="6" fillId="0" borderId="0" applyNumberFormat="0" applyFill="0" applyBorder="0" applyAlignment="0" applyProtection="0"/>
  </cellStyleXfs>
  <cellXfs count="259">
    <xf numFmtId="0" fontId="0" fillId="0" borderId="0" xfId="0"/>
    <xf numFmtId="164" fontId="0" fillId="0" borderId="0" xfId="0" applyNumberFormat="1"/>
    <xf numFmtId="0" fontId="2" fillId="3" borderId="12" xfId="0" applyFont="1" applyFill="1" applyBorder="1"/>
    <xf numFmtId="0" fontId="0" fillId="3" borderId="0" xfId="0" applyFill="1"/>
    <xf numFmtId="0" fontId="0" fillId="3" borderId="1" xfId="0" applyFill="1" applyBorder="1" applyAlignment="1">
      <alignment horizontal="left"/>
    </xf>
    <xf numFmtId="166" fontId="0" fillId="3" borderId="1" xfId="0" applyNumberFormat="1" applyFill="1" applyBorder="1" applyAlignment="1">
      <alignment horizontal="center" vertical="top"/>
    </xf>
    <xf numFmtId="166" fontId="0" fillId="3" borderId="1" xfId="0" applyNumberFormat="1" applyFill="1" applyBorder="1" applyAlignment="1">
      <alignment vertical="top" wrapText="1"/>
    </xf>
    <xf numFmtId="166" fontId="0" fillId="3" borderId="1" xfId="0" applyNumberFormat="1" applyFill="1" applyBorder="1"/>
    <xf numFmtId="0" fontId="3" fillId="2" borderId="3" xfId="0" applyFont="1" applyFill="1" applyBorder="1" applyAlignment="1">
      <alignment horizontal="center" vertical="center" wrapText="1"/>
    </xf>
    <xf numFmtId="0" fontId="0" fillId="5" borderId="0" xfId="0" applyFill="1"/>
    <xf numFmtId="49" fontId="9" fillId="3" borderId="0" xfId="0" applyNumberFormat="1" applyFont="1" applyFill="1" applyAlignment="1">
      <alignment vertical="top"/>
    </xf>
    <xf numFmtId="0" fontId="8" fillId="3" borderId="0" xfId="0" applyFont="1" applyFill="1"/>
    <xf numFmtId="49" fontId="11" fillId="3" borderId="0" xfId="0" applyNumberFormat="1" applyFont="1" applyFill="1"/>
    <xf numFmtId="49" fontId="0" fillId="3" borderId="0" xfId="0" applyNumberFormat="1" applyFill="1"/>
    <xf numFmtId="49" fontId="10" fillId="3" borderId="0" xfId="0" applyNumberFormat="1" applyFont="1" applyFill="1" applyAlignment="1">
      <alignment horizontal="left" vertical="center"/>
    </xf>
    <xf numFmtId="49" fontId="9" fillId="3" borderId="0" xfId="0" applyNumberFormat="1" applyFont="1" applyFill="1" applyAlignment="1">
      <alignment horizontal="left" vertical="center"/>
    </xf>
    <xf numFmtId="49" fontId="0" fillId="3" borderId="0" xfId="0" applyNumberFormat="1" applyFill="1" applyAlignment="1">
      <alignment horizontal="left" vertical="center"/>
    </xf>
    <xf numFmtId="49" fontId="8" fillId="3" borderId="0" xfId="0" applyNumberFormat="1" applyFont="1" applyFill="1" applyAlignment="1">
      <alignment horizontal="left" vertical="center"/>
    </xf>
    <xf numFmtId="0" fontId="16" fillId="3" borderId="0" xfId="0" applyFont="1" applyFill="1" applyAlignment="1">
      <alignment vertical="center"/>
    </xf>
    <xf numFmtId="0" fontId="16" fillId="3" borderId="21" xfId="0" applyFont="1" applyFill="1" applyBorder="1" applyAlignment="1">
      <alignment vertical="center"/>
    </xf>
    <xf numFmtId="0" fontId="9" fillId="3" borderId="0" xfId="0" applyFont="1" applyFill="1"/>
    <xf numFmtId="0" fontId="16" fillId="3" borderId="0" xfId="0" applyFont="1" applyFill="1"/>
    <xf numFmtId="0" fontId="16" fillId="3" borderId="1" xfId="0" applyFont="1" applyFill="1" applyBorder="1" applyAlignment="1">
      <alignment horizontal="center" vertical="top"/>
    </xf>
    <xf numFmtId="49" fontId="17" fillId="3" borderId="20" xfId="0" applyNumberFormat="1" applyFont="1" applyFill="1" applyBorder="1" applyAlignment="1">
      <alignment horizontal="right" vertical="top"/>
    </xf>
    <xf numFmtId="0" fontId="16" fillId="3" borderId="1" xfId="0" applyFont="1" applyFill="1" applyBorder="1" applyAlignment="1">
      <alignment horizontal="left"/>
    </xf>
    <xf numFmtId="0" fontId="18" fillId="3" borderId="0" xfId="0" applyFont="1" applyFill="1" applyAlignment="1">
      <alignment horizontal="center" vertical="top"/>
    </xf>
    <xf numFmtId="0" fontId="16" fillId="3" borderId="0" xfId="0" applyFont="1" applyFill="1" applyAlignment="1">
      <alignment horizontal="center"/>
    </xf>
    <xf numFmtId="0" fontId="18" fillId="3" borderId="0" xfId="0" applyFont="1" applyFill="1" applyAlignment="1">
      <alignment vertical="top"/>
    </xf>
    <xf numFmtId="0" fontId="16" fillId="3" borderId="0" xfId="0" applyFont="1" applyFill="1" applyAlignment="1">
      <alignment vertical="top"/>
    </xf>
    <xf numFmtId="0" fontId="13" fillId="3" borderId="0" xfId="0" applyFont="1" applyFill="1" applyAlignment="1">
      <alignment vertical="top"/>
    </xf>
    <xf numFmtId="0" fontId="13" fillId="3" borderId="0" xfId="0" applyFont="1" applyFill="1"/>
    <xf numFmtId="165" fontId="16" fillId="3" borderId="0" xfId="0" applyNumberFormat="1" applyFont="1" applyFill="1"/>
    <xf numFmtId="0" fontId="18" fillId="3" borderId="0" xfId="0" applyFont="1" applyFill="1"/>
    <xf numFmtId="0" fontId="16" fillId="3" borderId="4" xfId="0" applyFont="1" applyFill="1" applyBorder="1" applyAlignment="1">
      <alignment vertical="center"/>
    </xf>
    <xf numFmtId="0" fontId="16" fillId="3" borderId="7" xfId="0" applyFont="1" applyFill="1" applyBorder="1" applyAlignment="1">
      <alignment vertical="center"/>
    </xf>
    <xf numFmtId="0" fontId="16" fillId="3" borderId="9" xfId="0" applyFont="1" applyFill="1" applyBorder="1" applyAlignment="1">
      <alignment vertical="center"/>
    </xf>
    <xf numFmtId="0" fontId="16" fillId="3" borderId="10" xfId="0" applyFont="1" applyFill="1" applyBorder="1" applyAlignment="1">
      <alignment vertical="center"/>
    </xf>
    <xf numFmtId="0" fontId="16" fillId="4" borderId="1" xfId="0" applyFont="1" applyFill="1" applyBorder="1" applyAlignment="1">
      <alignment vertical="center"/>
    </xf>
    <xf numFmtId="0" fontId="16" fillId="7" borderId="1" xfId="0" applyFont="1" applyFill="1" applyBorder="1" applyAlignment="1">
      <alignment vertical="center"/>
    </xf>
    <xf numFmtId="0" fontId="16" fillId="8" borderId="1" xfId="0" applyFont="1" applyFill="1" applyBorder="1" applyAlignment="1">
      <alignment vertical="center"/>
    </xf>
    <xf numFmtId="0" fontId="16" fillId="9" borderId="1" xfId="0" applyFont="1" applyFill="1" applyBorder="1" applyAlignment="1">
      <alignment vertical="center"/>
    </xf>
    <xf numFmtId="49" fontId="16" fillId="11" borderId="20" xfId="0" applyNumberFormat="1" applyFont="1" applyFill="1" applyBorder="1" applyAlignment="1">
      <alignment vertical="top"/>
    </xf>
    <xf numFmtId="164" fontId="1" fillId="2" borderId="2" xfId="0" applyNumberFormat="1" applyFont="1" applyFill="1" applyBorder="1" applyAlignment="1">
      <alignment horizontal="center" vertical="center" wrapText="1"/>
    </xf>
    <xf numFmtId="49" fontId="3" fillId="2" borderId="3" xfId="0" applyNumberFormat="1" applyFont="1" applyFill="1" applyBorder="1" applyAlignment="1">
      <alignment horizontal="center" vertical="center" wrapText="1"/>
    </xf>
    <xf numFmtId="49" fontId="0" fillId="0" borderId="0" xfId="0" applyNumberFormat="1"/>
    <xf numFmtId="49" fontId="3" fillId="2" borderId="13" xfId="0" applyNumberFormat="1" applyFont="1" applyFill="1" applyBorder="1" applyAlignment="1">
      <alignment horizontal="center" vertical="center" wrapText="1"/>
    </xf>
    <xf numFmtId="0" fontId="0" fillId="3" borderId="1" xfId="0" applyFill="1" applyBorder="1" applyAlignment="1">
      <alignment horizontal="center" vertical="top"/>
    </xf>
    <xf numFmtId="49" fontId="0" fillId="0" borderId="0" xfId="0" applyNumberFormat="1" applyAlignment="1">
      <alignment horizontal="center"/>
    </xf>
    <xf numFmtId="49" fontId="4" fillId="0" borderId="0" xfId="0" applyNumberFormat="1" applyFont="1" applyAlignment="1">
      <alignment horizontal="center"/>
    </xf>
    <xf numFmtId="164" fontId="0" fillId="0" borderId="0" xfId="0" applyNumberFormat="1" applyAlignment="1">
      <alignment horizontal="center"/>
    </xf>
    <xf numFmtId="0" fontId="0" fillId="0" borderId="0" xfId="0" applyAlignment="1">
      <alignment horizontal="center"/>
    </xf>
    <xf numFmtId="0" fontId="0" fillId="3" borderId="0" xfId="0" applyFill="1" applyAlignment="1">
      <alignment horizontal="center"/>
    </xf>
    <xf numFmtId="0" fontId="0" fillId="3" borderId="0" xfId="0" applyFill="1" applyAlignment="1">
      <alignment horizontal="left" vertical="top"/>
    </xf>
    <xf numFmtId="0" fontId="9" fillId="3" borderId="0" xfId="0" applyFont="1" applyFill="1" applyAlignment="1">
      <alignment horizontal="left" vertical="top"/>
    </xf>
    <xf numFmtId="0" fontId="0" fillId="3" borderId="0" xfId="0" applyFill="1" applyAlignment="1">
      <alignment horizontal="center" vertical="top"/>
    </xf>
    <xf numFmtId="0" fontId="16" fillId="0" borderId="8" xfId="0" applyFont="1" applyBorder="1" applyAlignment="1">
      <alignment vertical="top" wrapText="1"/>
    </xf>
    <xf numFmtId="0" fontId="9" fillId="0" borderId="21" xfId="0" applyFont="1" applyBorder="1" applyAlignment="1">
      <alignment horizontal="left" vertical="top" wrapText="1"/>
    </xf>
    <xf numFmtId="0" fontId="16" fillId="0" borderId="0" xfId="0" applyFont="1" applyAlignment="1">
      <alignment horizontal="left" vertical="top" wrapText="1"/>
    </xf>
    <xf numFmtId="0" fontId="16" fillId="0" borderId="11" xfId="0" applyFont="1" applyBorder="1" applyAlignment="1">
      <alignment vertical="top" wrapText="1"/>
    </xf>
    <xf numFmtId="0" fontId="0" fillId="0" borderId="11" xfId="0" applyBorder="1" applyAlignment="1">
      <alignment horizontal="left" vertical="top"/>
    </xf>
    <xf numFmtId="0" fontId="16" fillId="0" borderId="11" xfId="0" applyFont="1" applyBorder="1" applyAlignment="1">
      <alignment horizontal="left" vertical="top" wrapText="1"/>
    </xf>
    <xf numFmtId="0" fontId="9" fillId="0" borderId="26" xfId="0" applyFont="1" applyBorder="1" applyAlignment="1">
      <alignment vertical="top" wrapText="1"/>
    </xf>
    <xf numFmtId="0" fontId="9" fillId="0" borderId="8" xfId="0" applyFont="1" applyBorder="1" applyAlignment="1">
      <alignment vertical="top" wrapText="1"/>
    </xf>
    <xf numFmtId="0" fontId="16" fillId="0" borderId="28" xfId="0" applyFont="1" applyBorder="1" applyAlignment="1">
      <alignment horizontal="left" vertical="top" wrapText="1"/>
    </xf>
    <xf numFmtId="6" fontId="9" fillId="0" borderId="21" xfId="0" applyNumberFormat="1" applyFont="1" applyBorder="1" applyAlignment="1">
      <alignment horizontal="left" vertical="top" wrapText="1"/>
    </xf>
    <xf numFmtId="0" fontId="16" fillId="16" borderId="28" xfId="0" applyFont="1" applyFill="1" applyBorder="1" applyAlignment="1">
      <alignment horizontal="left" vertical="top" wrapText="1"/>
    </xf>
    <xf numFmtId="9" fontId="9" fillId="0" borderId="27" xfId="0" applyNumberFormat="1" applyFont="1" applyBorder="1" applyAlignment="1">
      <alignment horizontal="left" vertical="top" wrapText="1"/>
    </xf>
    <xf numFmtId="0" fontId="9" fillId="16" borderId="28" xfId="0" applyFont="1" applyFill="1" applyBorder="1" applyAlignment="1">
      <alignment horizontal="left" vertical="top" wrapText="1"/>
    </xf>
    <xf numFmtId="9" fontId="9" fillId="0" borderId="0" xfId="0" applyNumberFormat="1" applyFont="1" applyAlignment="1">
      <alignment horizontal="left" vertical="top" wrapText="1"/>
    </xf>
    <xf numFmtId="0" fontId="9" fillId="16" borderId="11" xfId="0" applyFont="1" applyFill="1" applyBorder="1" applyAlignment="1">
      <alignment horizontal="left" vertical="top" wrapText="1"/>
    </xf>
    <xf numFmtId="0" fontId="16" fillId="0" borderId="9" xfId="0" applyFont="1" applyBorder="1" applyAlignment="1">
      <alignment vertical="top" wrapText="1"/>
    </xf>
    <xf numFmtId="0" fontId="0" fillId="3" borderId="9" xfId="0" applyFill="1" applyBorder="1" applyAlignment="1">
      <alignment horizontal="left" vertical="top"/>
    </xf>
    <xf numFmtId="0" fontId="0" fillId="3" borderId="8" xfId="0" applyFill="1" applyBorder="1" applyAlignment="1">
      <alignment horizontal="left" vertical="top"/>
    </xf>
    <xf numFmtId="0" fontId="16" fillId="0" borderId="0" xfId="0" applyFont="1" applyAlignment="1">
      <alignment vertical="top" wrapText="1"/>
    </xf>
    <xf numFmtId="0" fontId="0" fillId="3" borderId="11" xfId="0" applyFill="1" applyBorder="1" applyAlignment="1">
      <alignment horizontal="left" vertical="top"/>
    </xf>
    <xf numFmtId="0" fontId="9" fillId="16" borderId="21" xfId="0" applyFont="1" applyFill="1" applyBorder="1" applyAlignment="1">
      <alignment horizontal="left" vertical="top" wrapText="1"/>
    </xf>
    <xf numFmtId="0" fontId="16" fillId="16" borderId="0" xfId="0" applyFont="1" applyFill="1" applyAlignment="1">
      <alignment horizontal="left" vertical="top" wrapText="1"/>
    </xf>
    <xf numFmtId="0" fontId="9" fillId="3" borderId="0" xfId="0" applyFont="1" applyFill="1" applyAlignment="1">
      <alignment horizontal="left" vertical="top" wrapText="1"/>
    </xf>
    <xf numFmtId="0" fontId="16" fillId="16" borderId="11" xfId="0" applyFont="1" applyFill="1" applyBorder="1" applyAlignment="1">
      <alignment horizontal="left" vertical="top" wrapText="1"/>
    </xf>
    <xf numFmtId="49" fontId="9" fillId="0" borderId="21" xfId="0" applyNumberFormat="1" applyFont="1" applyBorder="1" applyAlignment="1">
      <alignment horizontal="left" vertical="top" wrapText="1"/>
    </xf>
    <xf numFmtId="49" fontId="9" fillId="0" borderId="0" xfId="0" applyNumberFormat="1" applyFont="1" applyAlignment="1">
      <alignment horizontal="left" vertical="top" wrapText="1"/>
    </xf>
    <xf numFmtId="49" fontId="16" fillId="16" borderId="0" xfId="0" applyNumberFormat="1" applyFont="1" applyFill="1" applyAlignment="1">
      <alignment horizontal="left" vertical="top" wrapText="1"/>
    </xf>
    <xf numFmtId="0" fontId="16" fillId="16" borderId="6" xfId="0" applyFont="1" applyFill="1" applyBorder="1" applyAlignment="1">
      <alignment horizontal="left" vertical="top" wrapText="1"/>
    </xf>
    <xf numFmtId="49" fontId="9" fillId="0" borderId="10" xfId="0" applyNumberFormat="1" applyFont="1" applyBorder="1" applyAlignment="1">
      <alignment horizontal="left" vertical="top" wrapText="1"/>
    </xf>
    <xf numFmtId="49" fontId="16" fillId="16" borderId="9" xfId="0" applyNumberFormat="1" applyFont="1" applyFill="1" applyBorder="1" applyAlignment="1">
      <alignment horizontal="left" vertical="top" wrapText="1"/>
    </xf>
    <xf numFmtId="49" fontId="0" fillId="3" borderId="0" xfId="0" applyNumberFormat="1" applyFill="1" applyAlignment="1">
      <alignment horizontal="left" vertical="top"/>
    </xf>
    <xf numFmtId="0" fontId="9" fillId="0" borderId="24" xfId="0" applyFont="1" applyBorder="1" applyAlignment="1">
      <alignment horizontal="left" vertical="top" wrapText="1"/>
    </xf>
    <xf numFmtId="0" fontId="9" fillId="16" borderId="25" xfId="0" applyFont="1" applyFill="1" applyBorder="1" applyAlignment="1">
      <alignment horizontal="left" vertical="top" wrapText="1"/>
    </xf>
    <xf numFmtId="49" fontId="16" fillId="16" borderId="11" xfId="0" applyNumberFormat="1" applyFont="1" applyFill="1" applyBorder="1" applyAlignment="1">
      <alignment horizontal="left" vertical="top" wrapText="1"/>
    </xf>
    <xf numFmtId="49" fontId="10" fillId="3" borderId="0" xfId="0" applyNumberFormat="1" applyFont="1" applyFill="1" applyAlignment="1">
      <alignment vertical="center" wrapText="1"/>
    </xf>
    <xf numFmtId="0" fontId="6" fillId="0" borderId="29" xfId="1" applyFill="1" applyBorder="1" applyAlignment="1">
      <alignment horizontal="left" vertical="top"/>
    </xf>
    <xf numFmtId="49" fontId="16" fillId="16" borderId="30" xfId="0" applyNumberFormat="1" applyFont="1" applyFill="1" applyBorder="1" applyAlignment="1">
      <alignment horizontal="left" vertical="top" wrapText="1"/>
    </xf>
    <xf numFmtId="49" fontId="9" fillId="16" borderId="0" xfId="0" applyNumberFormat="1" applyFont="1" applyFill="1" applyAlignment="1">
      <alignment horizontal="left" vertical="top" wrapText="1"/>
    </xf>
    <xf numFmtId="49" fontId="16" fillId="0" borderId="0" xfId="0" applyNumberFormat="1" applyFont="1" applyAlignment="1">
      <alignment horizontal="left" vertical="top" wrapText="1"/>
    </xf>
    <xf numFmtId="0" fontId="0" fillId="0" borderId="0" xfId="0" applyAlignment="1">
      <alignment horizontal="left" vertical="top"/>
    </xf>
    <xf numFmtId="0" fontId="0" fillId="16" borderId="0" xfId="0" applyFill="1" applyAlignment="1">
      <alignment horizontal="left" vertical="top"/>
    </xf>
    <xf numFmtId="0" fontId="0" fillId="3" borderId="0" xfId="0" applyFill="1" applyAlignment="1">
      <alignment horizontal="left" vertical="center"/>
    </xf>
    <xf numFmtId="49" fontId="9" fillId="0" borderId="4" xfId="0" applyNumberFormat="1" applyFont="1" applyBorder="1" applyAlignment="1">
      <alignment horizontal="left" vertical="top" wrapText="1"/>
    </xf>
    <xf numFmtId="49" fontId="16" fillId="16" borderId="4" xfId="0" applyNumberFormat="1" applyFont="1" applyFill="1" applyBorder="1" applyAlignment="1">
      <alignment horizontal="left" vertical="top" wrapText="1"/>
    </xf>
    <xf numFmtId="0" fontId="3" fillId="3" borderId="0" xfId="0" applyFont="1" applyFill="1"/>
    <xf numFmtId="168" fontId="16" fillId="3" borderId="1" xfId="0" applyNumberFormat="1" applyFont="1" applyFill="1" applyBorder="1"/>
    <xf numFmtId="0" fontId="4" fillId="3" borderId="22" xfId="0" applyFont="1" applyFill="1" applyBorder="1" applyAlignment="1">
      <alignment horizontal="right" vertical="top"/>
    </xf>
    <xf numFmtId="0" fontId="4" fillId="3" borderId="20" xfId="0" applyFont="1" applyFill="1" applyBorder="1" applyAlignment="1">
      <alignment horizontal="right" vertical="top"/>
    </xf>
    <xf numFmtId="0" fontId="0" fillId="3" borderId="22" xfId="0" applyFill="1" applyBorder="1" applyAlignment="1">
      <alignment horizontal="right" vertical="top"/>
    </xf>
    <xf numFmtId="0" fontId="0" fillId="3" borderId="20" xfId="0" applyFill="1" applyBorder="1" applyAlignment="1">
      <alignment horizontal="right" vertical="top"/>
    </xf>
    <xf numFmtId="0" fontId="3" fillId="3" borderId="1" xfId="0" applyFont="1" applyFill="1" applyBorder="1" applyAlignment="1">
      <alignment horizontal="center" vertical="center" wrapText="1"/>
    </xf>
    <xf numFmtId="0" fontId="16" fillId="2" borderId="6" xfId="0" applyFont="1" applyFill="1" applyBorder="1" applyAlignment="1">
      <alignment horizontal="center" vertical="center" wrapText="1"/>
    </xf>
    <xf numFmtId="0" fontId="16" fillId="2" borderId="4"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11" xfId="0" applyFont="1" applyFill="1" applyBorder="1" applyAlignment="1">
      <alignment horizontal="center" vertical="center" wrapText="1"/>
    </xf>
    <xf numFmtId="0" fontId="16" fillId="2" borderId="0" xfId="0" applyFont="1" applyFill="1" applyAlignment="1">
      <alignment horizontal="center" vertical="center" wrapText="1"/>
    </xf>
    <xf numFmtId="0" fontId="16" fillId="2" borderId="21" xfId="0" applyFont="1" applyFill="1" applyBorder="1" applyAlignment="1">
      <alignment horizontal="center" vertical="center" wrapText="1"/>
    </xf>
    <xf numFmtId="0" fontId="16" fillId="2" borderId="8" xfId="0" applyFont="1" applyFill="1" applyBorder="1" applyAlignment="1">
      <alignment horizontal="center" vertical="center" wrapText="1"/>
    </xf>
    <xf numFmtId="0" fontId="16" fillId="2" borderId="9" xfId="0" applyFont="1" applyFill="1" applyBorder="1" applyAlignment="1">
      <alignment horizontal="center" vertical="center" wrapText="1"/>
    </xf>
    <xf numFmtId="0" fontId="16" fillId="2" borderId="10" xfId="0" applyFont="1" applyFill="1" applyBorder="1" applyAlignment="1">
      <alignment horizontal="center" vertical="center" wrapText="1"/>
    </xf>
    <xf numFmtId="0" fontId="18" fillId="14" borderId="6" xfId="0" applyFont="1" applyFill="1" applyBorder="1" applyAlignment="1">
      <alignment horizontal="center" vertical="center"/>
    </xf>
    <xf numFmtId="0" fontId="18" fillId="14" borderId="4" xfId="0" applyFont="1" applyFill="1" applyBorder="1" applyAlignment="1">
      <alignment horizontal="center" vertical="center"/>
    </xf>
    <xf numFmtId="0" fontId="18" fillId="14" borderId="7" xfId="0" applyFont="1" applyFill="1" applyBorder="1" applyAlignment="1">
      <alignment horizontal="center" vertical="center"/>
    </xf>
    <xf numFmtId="0" fontId="18" fillId="14" borderId="8" xfId="0" applyFont="1" applyFill="1" applyBorder="1" applyAlignment="1">
      <alignment horizontal="center" vertical="center"/>
    </xf>
    <xf numFmtId="0" fontId="18" fillId="14" borderId="9" xfId="0" applyFont="1" applyFill="1" applyBorder="1" applyAlignment="1">
      <alignment horizontal="center" vertical="center"/>
    </xf>
    <xf numFmtId="0" fontId="18" fillId="14" borderId="10" xfId="0" applyFont="1" applyFill="1" applyBorder="1" applyAlignment="1">
      <alignment horizontal="center" vertical="center"/>
    </xf>
    <xf numFmtId="0" fontId="4" fillId="3" borderId="1" xfId="0" applyFont="1" applyFill="1" applyBorder="1" applyAlignment="1">
      <alignment horizontal="right" vertical="top"/>
    </xf>
    <xf numFmtId="0" fontId="16" fillId="7" borderId="20" xfId="0" applyFont="1" applyFill="1" applyBorder="1" applyAlignment="1">
      <alignment horizontal="center" vertical="center"/>
    </xf>
    <xf numFmtId="0" fontId="16" fillId="3" borderId="1" xfId="0" applyFont="1" applyFill="1" applyBorder="1" applyAlignment="1">
      <alignment horizontal="center" vertical="center"/>
    </xf>
    <xf numFmtId="0" fontId="18" fillId="13" borderId="1" xfId="0" applyFont="1" applyFill="1" applyBorder="1" applyAlignment="1">
      <alignment horizontal="center" vertical="center" wrapText="1"/>
    </xf>
    <xf numFmtId="0" fontId="18" fillId="15" borderId="22" xfId="0" applyFont="1" applyFill="1" applyBorder="1" applyAlignment="1">
      <alignment horizontal="center"/>
    </xf>
    <xf numFmtId="0" fontId="18" fillId="15" borderId="20" xfId="0" applyFont="1" applyFill="1" applyBorder="1" applyAlignment="1">
      <alignment horizontal="center"/>
    </xf>
    <xf numFmtId="49" fontId="18" fillId="12" borderId="1" xfId="0" applyNumberFormat="1" applyFont="1" applyFill="1" applyBorder="1" applyAlignment="1">
      <alignment horizontal="center" vertical="center" wrapText="1"/>
    </xf>
    <xf numFmtId="0" fontId="16" fillId="10" borderId="20" xfId="0" applyFont="1" applyFill="1" applyBorder="1" applyAlignment="1">
      <alignment horizontal="center" vertical="center"/>
    </xf>
    <xf numFmtId="0" fontId="16" fillId="8" borderId="1" xfId="0" applyFont="1" applyFill="1" applyBorder="1" applyAlignment="1">
      <alignment horizontal="center" vertical="center"/>
    </xf>
    <xf numFmtId="165" fontId="16" fillId="3" borderId="1" xfId="0" applyNumberFormat="1" applyFont="1" applyFill="1" applyBorder="1" applyAlignment="1">
      <alignment horizontal="center" vertical="center"/>
    </xf>
    <xf numFmtId="0" fontId="16" fillId="9" borderId="1" xfId="0" applyFont="1" applyFill="1" applyBorder="1" applyAlignment="1">
      <alignment horizontal="center" vertical="center"/>
    </xf>
    <xf numFmtId="0" fontId="7" fillId="6" borderId="12" xfId="1" applyFont="1" applyFill="1" applyBorder="1" applyAlignment="1">
      <alignment horizontal="center" vertical="center"/>
    </xf>
    <xf numFmtId="0" fontId="7" fillId="6" borderId="0" xfId="1" applyFont="1" applyFill="1" applyBorder="1" applyAlignment="1">
      <alignment horizontal="center" vertical="center"/>
    </xf>
    <xf numFmtId="0" fontId="16" fillId="3" borderId="0" xfId="0" applyFont="1" applyFill="1" applyAlignment="1">
      <alignment horizontal="center" vertical="center"/>
    </xf>
    <xf numFmtId="0" fontId="16" fillId="2" borderId="1" xfId="0" applyFont="1" applyFill="1" applyBorder="1" applyAlignment="1">
      <alignment horizontal="center" vertical="center" wrapText="1"/>
    </xf>
    <xf numFmtId="0" fontId="5" fillId="15" borderId="1" xfId="0" applyFont="1" applyFill="1" applyBorder="1" applyAlignment="1">
      <alignment horizontal="center" vertical="center" wrapText="1"/>
    </xf>
    <xf numFmtId="0" fontId="0" fillId="3" borderId="1" xfId="0" applyFill="1" applyBorder="1" applyAlignment="1">
      <alignment horizontal="left" vertical="top"/>
    </xf>
    <xf numFmtId="0" fontId="5" fillId="15" borderId="11" xfId="0" applyFont="1" applyFill="1" applyBorder="1" applyAlignment="1">
      <alignment horizontal="center" vertical="center"/>
    </xf>
    <xf numFmtId="0" fontId="5" fillId="15" borderId="0" xfId="0" applyFont="1" applyFill="1" applyAlignment="1">
      <alignment horizontal="center" vertical="center"/>
    </xf>
    <xf numFmtId="167" fontId="0" fillId="3" borderId="18" xfId="0" applyNumberFormat="1" applyFill="1" applyBorder="1" applyAlignment="1">
      <alignment horizontal="center" vertical="top"/>
    </xf>
    <xf numFmtId="167" fontId="0" fillId="3" borderId="19" xfId="0" applyNumberFormat="1" applyFill="1" applyBorder="1" applyAlignment="1">
      <alignment horizontal="center" vertical="top"/>
    </xf>
    <xf numFmtId="167" fontId="0" fillId="3" borderId="16" xfId="0" applyNumberFormat="1" applyFill="1" applyBorder="1" applyAlignment="1">
      <alignment horizontal="center" vertical="top"/>
    </xf>
    <xf numFmtId="0" fontId="16" fillId="3" borderId="1" xfId="0" applyFont="1" applyFill="1" applyBorder="1" applyAlignment="1">
      <alignment horizontal="center" vertical="center" wrapText="1"/>
    </xf>
    <xf numFmtId="0" fontId="18" fillId="14" borderId="1" xfId="0" applyFont="1" applyFill="1" applyBorder="1" applyAlignment="1">
      <alignment horizontal="center" vertical="center" wrapText="1"/>
    </xf>
    <xf numFmtId="0" fontId="18" fillId="14" borderId="14" xfId="0" applyFont="1" applyFill="1" applyBorder="1" applyAlignment="1">
      <alignment horizontal="center" vertical="center" wrapText="1"/>
    </xf>
    <xf numFmtId="0" fontId="18" fillId="14" borderId="17" xfId="0" applyFont="1" applyFill="1" applyBorder="1" applyAlignment="1">
      <alignment horizontal="center" vertical="center" wrapText="1"/>
    </xf>
    <xf numFmtId="0" fontId="18" fillId="14" borderId="15" xfId="0" applyFont="1" applyFill="1" applyBorder="1" applyAlignment="1">
      <alignment horizontal="center" vertical="center" wrapText="1"/>
    </xf>
    <xf numFmtId="0" fontId="18" fillId="14" borderId="5" xfId="0" applyFont="1" applyFill="1" applyBorder="1" applyAlignment="1">
      <alignment horizontal="center" vertical="center" wrapText="1"/>
    </xf>
    <xf numFmtId="0" fontId="18" fillId="14" borderId="14" xfId="0" applyFont="1" applyFill="1" applyBorder="1" applyAlignment="1">
      <alignment horizontal="center" vertical="center"/>
    </xf>
    <xf numFmtId="0" fontId="18" fillId="14" borderId="17" xfId="0" applyFont="1" applyFill="1" applyBorder="1" applyAlignment="1">
      <alignment horizontal="center" vertical="center"/>
    </xf>
    <xf numFmtId="0" fontId="18" fillId="14" borderId="15" xfId="0" applyFont="1" applyFill="1" applyBorder="1" applyAlignment="1">
      <alignment horizontal="center" vertical="center"/>
    </xf>
    <xf numFmtId="0" fontId="18" fillId="14" borderId="5" xfId="0" applyFont="1" applyFill="1" applyBorder="1" applyAlignment="1">
      <alignment horizontal="center" vertical="center"/>
    </xf>
    <xf numFmtId="49" fontId="10" fillId="3" borderId="0" xfId="0" applyNumberFormat="1" applyFont="1" applyFill="1" applyAlignment="1">
      <alignment horizontal="left" vertical="center"/>
    </xf>
    <xf numFmtId="49" fontId="19" fillId="3" borderId="0" xfId="1" applyNumberFormat="1" applyFont="1" applyFill="1" applyAlignment="1">
      <alignment horizontal="left" vertical="center"/>
    </xf>
    <xf numFmtId="49" fontId="10" fillId="3" borderId="0" xfId="0" applyNumberFormat="1" applyFont="1" applyFill="1" applyAlignment="1">
      <alignment horizontal="left" vertical="center" wrapText="1"/>
    </xf>
    <xf numFmtId="49" fontId="10" fillId="3" borderId="0" xfId="0" applyNumberFormat="1" applyFont="1" applyFill="1" applyAlignment="1">
      <alignment horizontal="left"/>
    </xf>
    <xf numFmtId="0" fontId="5" fillId="15" borderId="22" xfId="0" applyFont="1" applyFill="1" applyBorder="1" applyAlignment="1">
      <alignment horizontal="center" vertical="center"/>
    </xf>
    <xf numFmtId="0" fontId="5" fillId="15" borderId="23" xfId="0" applyFont="1" applyFill="1" applyBorder="1" applyAlignment="1">
      <alignment horizontal="center" vertical="center"/>
    </xf>
    <xf numFmtId="0" fontId="5" fillId="15" borderId="20" xfId="0" applyFont="1" applyFill="1" applyBorder="1" applyAlignment="1">
      <alignment horizontal="center" vertical="center"/>
    </xf>
    <xf numFmtId="49" fontId="9" fillId="0" borderId="0" xfId="0" applyNumberFormat="1" applyFont="1" applyAlignment="1">
      <alignment horizontal="center" vertical="top" wrapText="1"/>
    </xf>
    <xf numFmtId="49" fontId="9" fillId="0" borderId="21" xfId="0" applyNumberFormat="1" applyFont="1" applyBorder="1" applyAlignment="1">
      <alignment horizontal="center" vertical="top" wrapText="1"/>
    </xf>
    <xf numFmtId="49" fontId="9" fillId="0" borderId="0" xfId="0" applyNumberFormat="1" applyFont="1" applyAlignment="1">
      <alignment horizontal="left" vertical="top" wrapText="1"/>
    </xf>
    <xf numFmtId="49" fontId="9" fillId="0" borderId="21" xfId="0" applyNumberFormat="1" applyFont="1" applyBorder="1" applyAlignment="1">
      <alignment horizontal="left" vertical="top" wrapText="1"/>
    </xf>
    <xf numFmtId="0" fontId="31" fillId="3" borderId="0" xfId="0" applyFont="1" applyFill="1" applyAlignment="1">
      <alignment horizontal="center" vertical="top" wrapText="1"/>
    </xf>
    <xf numFmtId="49" fontId="16" fillId="2" borderId="18" xfId="0" applyNumberFormat="1" applyFont="1" applyFill="1" applyBorder="1" applyAlignment="1">
      <alignment horizontal="center" vertical="center" wrapText="1"/>
    </xf>
    <xf numFmtId="49" fontId="16" fillId="2" borderId="19" xfId="0" applyNumberFormat="1" applyFont="1" applyFill="1" applyBorder="1" applyAlignment="1">
      <alignment horizontal="center" vertical="center" wrapText="1"/>
    </xf>
    <xf numFmtId="49" fontId="16" fillId="2" borderId="11" xfId="0" applyNumberFormat="1" applyFont="1" applyFill="1" applyBorder="1" applyAlignment="1">
      <alignment horizontal="center" vertical="center" wrapText="1"/>
    </xf>
    <xf numFmtId="49" fontId="16" fillId="2" borderId="8" xfId="0" applyNumberFormat="1" applyFont="1" applyFill="1" applyBorder="1" applyAlignment="1">
      <alignment horizontal="center" vertical="center" wrapText="1"/>
    </xf>
    <xf numFmtId="49" fontId="16" fillId="2" borderId="23" xfId="0" applyNumberFormat="1" applyFont="1" applyFill="1" applyBorder="1" applyAlignment="1">
      <alignment horizontal="center" vertical="center" wrapText="1"/>
    </xf>
    <xf numFmtId="49" fontId="16" fillId="2" borderId="20" xfId="0" applyNumberFormat="1" applyFont="1" applyFill="1" applyBorder="1" applyAlignment="1">
      <alignment horizontal="center" vertical="center" wrapText="1"/>
    </xf>
    <xf numFmtId="49" fontId="16" fillId="17" borderId="23" xfId="0" applyNumberFormat="1" applyFont="1" applyFill="1" applyBorder="1" applyAlignment="1">
      <alignment horizontal="center" vertical="top" wrapText="1"/>
    </xf>
    <xf numFmtId="0" fontId="16" fillId="17" borderId="22" xfId="0" applyFont="1" applyFill="1" applyBorder="1" applyAlignment="1">
      <alignment horizontal="center" vertical="top" wrapText="1"/>
    </xf>
    <xf numFmtId="0" fontId="16" fillId="17" borderId="23" xfId="0" applyFont="1" applyFill="1" applyBorder="1" applyAlignment="1">
      <alignment horizontal="center" vertical="top" wrapText="1"/>
    </xf>
    <xf numFmtId="0" fontId="16" fillId="17" borderId="20" xfId="0" applyFont="1" applyFill="1" applyBorder="1" applyAlignment="1">
      <alignment horizontal="center" vertical="top" wrapText="1"/>
    </xf>
    <xf numFmtId="49" fontId="16" fillId="16" borderId="6" xfId="0" applyNumberFormat="1" applyFont="1" applyFill="1" applyBorder="1" applyAlignment="1">
      <alignment horizontal="left" vertical="top" wrapText="1"/>
    </xf>
    <xf numFmtId="49" fontId="16" fillId="16" borderId="11" xfId="0" applyNumberFormat="1" applyFont="1" applyFill="1" applyBorder="1" applyAlignment="1">
      <alignment horizontal="left" vertical="top" wrapText="1"/>
    </xf>
    <xf numFmtId="0" fontId="9" fillId="0" borderId="4" xfId="0" applyFont="1" applyBorder="1" applyAlignment="1">
      <alignment horizontal="left" vertical="top" wrapText="1"/>
    </xf>
    <xf numFmtId="0" fontId="9" fillId="0" borderId="7" xfId="0" applyFont="1" applyBorder="1" applyAlignment="1">
      <alignment horizontal="left" vertical="top" wrapText="1"/>
    </xf>
    <xf numFmtId="49" fontId="16" fillId="16" borderId="32" xfId="0" applyNumberFormat="1" applyFont="1" applyFill="1" applyBorder="1" applyAlignment="1">
      <alignment horizontal="left" vertical="top" wrapText="1"/>
    </xf>
    <xf numFmtId="49" fontId="16" fillId="16" borderId="35" xfId="0" applyNumberFormat="1" applyFont="1" applyFill="1" applyBorder="1" applyAlignment="1">
      <alignment horizontal="left" vertical="top" wrapText="1"/>
    </xf>
    <xf numFmtId="0" fontId="16" fillId="16" borderId="11" xfId="0" applyFont="1" applyFill="1" applyBorder="1" applyAlignment="1">
      <alignment horizontal="left" vertical="top" wrapText="1"/>
    </xf>
    <xf numFmtId="0" fontId="16" fillId="16" borderId="8" xfId="0" applyFont="1" applyFill="1" applyBorder="1" applyAlignment="1">
      <alignment horizontal="left" vertical="top" wrapText="1"/>
    </xf>
    <xf numFmtId="49" fontId="16" fillId="2" borderId="16" xfId="0" applyNumberFormat="1" applyFont="1" applyFill="1" applyBorder="1" applyAlignment="1">
      <alignment horizontal="center" vertical="center" wrapText="1"/>
    </xf>
    <xf numFmtId="0" fontId="16" fillId="2" borderId="22" xfId="0" applyFont="1" applyFill="1" applyBorder="1" applyAlignment="1">
      <alignment horizontal="center" vertical="center" wrapText="1"/>
    </xf>
    <xf numFmtId="0" fontId="16" fillId="2" borderId="23" xfId="0" applyFont="1" applyFill="1" applyBorder="1" applyAlignment="1">
      <alignment horizontal="center" vertical="center" wrapText="1"/>
    </xf>
    <xf numFmtId="0" fontId="16" fillId="2" borderId="20" xfId="0" applyFont="1" applyFill="1" applyBorder="1" applyAlignment="1">
      <alignment horizontal="center" vertical="center" wrapText="1"/>
    </xf>
    <xf numFmtId="0" fontId="16" fillId="16" borderId="6" xfId="0" applyFont="1" applyFill="1" applyBorder="1" applyAlignment="1">
      <alignment horizontal="left" vertical="top" wrapText="1"/>
    </xf>
    <xf numFmtId="0" fontId="16" fillId="16" borderId="4" xfId="0" applyFont="1" applyFill="1" applyBorder="1" applyAlignment="1">
      <alignment horizontal="left" vertical="top" wrapText="1"/>
    </xf>
    <xf numFmtId="0" fontId="0" fillId="0" borderId="6" xfId="0" applyBorder="1" applyAlignment="1">
      <alignment horizontal="left" vertical="top"/>
    </xf>
    <xf numFmtId="0" fontId="0" fillId="0" borderId="4" xfId="0" applyBorder="1" applyAlignment="1">
      <alignment horizontal="left" vertical="top"/>
    </xf>
    <xf numFmtId="0" fontId="0" fillId="0" borderId="7" xfId="0" applyBorder="1" applyAlignment="1">
      <alignment horizontal="left" vertical="top"/>
    </xf>
    <xf numFmtId="49" fontId="9" fillId="0" borderId="11" xfId="0" applyNumberFormat="1" applyFont="1" applyBorder="1" applyAlignment="1">
      <alignment horizontal="left" vertical="top" wrapText="1"/>
    </xf>
    <xf numFmtId="0" fontId="16" fillId="16" borderId="0" xfId="0" applyFont="1" applyFill="1" applyAlignment="1">
      <alignment horizontal="left" vertical="top" wrapText="1"/>
    </xf>
    <xf numFmtId="0" fontId="9" fillId="0" borderId="8" xfId="0" applyFont="1" applyBorder="1" applyAlignment="1">
      <alignment horizontal="left" vertical="top" wrapText="1"/>
    </xf>
    <xf numFmtId="0" fontId="9" fillId="0" borderId="9" xfId="0" applyFont="1" applyBorder="1" applyAlignment="1">
      <alignment horizontal="left" vertical="top" wrapText="1"/>
    </xf>
    <xf numFmtId="0" fontId="9" fillId="0" borderId="10" xfId="0" applyFont="1" applyBorder="1" applyAlignment="1">
      <alignment horizontal="left" vertical="top" wrapText="1"/>
    </xf>
    <xf numFmtId="0" fontId="16" fillId="17" borderId="6" xfId="0" applyFont="1" applyFill="1" applyBorder="1" applyAlignment="1">
      <alignment horizontal="center" vertical="top" wrapText="1"/>
    </xf>
    <xf numFmtId="0" fontId="16" fillId="17" borderId="4" xfId="0" applyFont="1" applyFill="1" applyBorder="1" applyAlignment="1">
      <alignment horizontal="center" vertical="top" wrapText="1"/>
    </xf>
    <xf numFmtId="0" fontId="16" fillId="17" borderId="7" xfId="0" applyFont="1" applyFill="1" applyBorder="1" applyAlignment="1">
      <alignment horizontal="center" vertical="top" wrapText="1"/>
    </xf>
    <xf numFmtId="0" fontId="16" fillId="16" borderId="11" xfId="0" applyFont="1" applyFill="1" applyBorder="1" applyAlignment="1">
      <alignment horizontal="center" vertical="center" wrapText="1"/>
    </xf>
    <xf numFmtId="0" fontId="16" fillId="16" borderId="0" xfId="0" applyFont="1" applyFill="1" applyAlignment="1">
      <alignment horizontal="center" vertical="center" wrapText="1"/>
    </xf>
    <xf numFmtId="0" fontId="6" fillId="16" borderId="0" xfId="1" applyFill="1" applyAlignment="1">
      <alignment horizontal="center" vertical="top" wrapText="1"/>
    </xf>
    <xf numFmtId="0" fontId="16" fillId="0" borderId="0" xfId="0" applyFont="1" applyAlignment="1">
      <alignment horizontal="center" vertical="top" wrapText="1"/>
    </xf>
    <xf numFmtId="0" fontId="16" fillId="0" borderId="21" xfId="0" applyFont="1" applyBorder="1" applyAlignment="1">
      <alignment horizontal="center" vertical="top" wrapText="1"/>
    </xf>
    <xf numFmtId="0" fontId="16" fillId="0" borderId="9" xfId="0" applyFont="1" applyBorder="1" applyAlignment="1">
      <alignment horizontal="center" vertical="top" wrapText="1"/>
    </xf>
    <xf numFmtId="0" fontId="16" fillId="0" borderId="10" xfId="0" applyFont="1" applyBorder="1" applyAlignment="1">
      <alignment horizontal="center" vertical="top" wrapText="1"/>
    </xf>
    <xf numFmtId="0" fontId="16" fillId="17" borderId="11" xfId="0" applyFont="1" applyFill="1" applyBorder="1" applyAlignment="1">
      <alignment horizontal="left" vertical="top" wrapText="1"/>
    </xf>
    <xf numFmtId="0" fontId="16" fillId="17" borderId="0" xfId="0" applyFont="1" applyFill="1" applyAlignment="1">
      <alignment horizontal="left" vertical="top" wrapText="1"/>
    </xf>
    <xf numFmtId="0" fontId="16" fillId="17" borderId="27" xfId="0" applyFont="1" applyFill="1" applyBorder="1" applyAlignment="1">
      <alignment horizontal="left" vertical="top" wrapText="1"/>
    </xf>
    <xf numFmtId="0" fontId="16" fillId="17" borderId="28" xfId="0" applyFont="1" applyFill="1" applyBorder="1" applyAlignment="1">
      <alignment horizontal="left" vertical="top" wrapText="1"/>
    </xf>
    <xf numFmtId="0" fontId="16" fillId="17" borderId="21" xfId="0" applyFont="1" applyFill="1" applyBorder="1" applyAlignment="1">
      <alignment horizontal="left" vertical="top" wrapText="1"/>
    </xf>
    <xf numFmtId="0" fontId="9" fillId="16" borderId="11" xfId="0" applyFont="1" applyFill="1" applyBorder="1" applyAlignment="1">
      <alignment horizontal="left" vertical="top" wrapText="1"/>
    </xf>
    <xf numFmtId="0" fontId="9" fillId="16" borderId="0" xfId="0" applyFont="1" applyFill="1" applyAlignment="1">
      <alignment horizontal="left" vertical="top" wrapText="1"/>
    </xf>
    <xf numFmtId="0" fontId="9" fillId="0" borderId="0" xfId="0" applyFont="1" applyAlignment="1">
      <alignment horizontal="left" vertical="top" wrapText="1"/>
    </xf>
    <xf numFmtId="0" fontId="9" fillId="0" borderId="21" xfId="0" applyFont="1" applyBorder="1" applyAlignment="1">
      <alignment horizontal="left" vertical="top" wrapText="1"/>
    </xf>
    <xf numFmtId="0" fontId="16" fillId="11" borderId="28" xfId="0" applyFont="1" applyFill="1" applyBorder="1" applyAlignment="1">
      <alignment horizontal="left" vertical="top" wrapText="1"/>
    </xf>
    <xf numFmtId="0" fontId="16" fillId="11" borderId="0" xfId="0" applyFont="1" applyFill="1" applyAlignment="1">
      <alignment horizontal="left" vertical="top" wrapText="1"/>
    </xf>
    <xf numFmtId="0" fontId="16" fillId="11" borderId="21" xfId="0" applyFont="1" applyFill="1" applyBorder="1" applyAlignment="1">
      <alignment horizontal="left" vertical="top" wrapText="1"/>
    </xf>
    <xf numFmtId="0" fontId="16" fillId="16" borderId="28" xfId="0" applyFont="1" applyFill="1" applyBorder="1" applyAlignment="1">
      <alignment horizontal="left" vertical="top" wrapText="1"/>
    </xf>
    <xf numFmtId="0" fontId="16" fillId="11" borderId="32" xfId="0" applyFont="1" applyFill="1" applyBorder="1" applyAlignment="1">
      <alignment horizontal="left" vertical="top" wrapText="1"/>
    </xf>
    <xf numFmtId="0" fontId="16" fillId="11" borderId="30" xfId="0" applyFont="1" applyFill="1" applyBorder="1" applyAlignment="1">
      <alignment horizontal="left" vertical="top" wrapText="1"/>
    </xf>
    <xf numFmtId="0" fontId="16" fillId="11" borderId="34" xfId="0" applyFont="1" applyFill="1" applyBorder="1" applyAlignment="1">
      <alignment horizontal="left" vertical="top" wrapText="1"/>
    </xf>
    <xf numFmtId="0" fontId="30" fillId="16" borderId="11" xfId="0" applyFont="1" applyFill="1" applyBorder="1" applyAlignment="1">
      <alignment horizontal="left" vertical="top" wrapText="1"/>
    </xf>
    <xf numFmtId="0" fontId="30" fillId="16" borderId="0" xfId="0" applyFont="1" applyFill="1" applyAlignment="1">
      <alignment horizontal="left" vertical="top" wrapText="1"/>
    </xf>
    <xf numFmtId="0" fontId="9" fillId="0" borderId="0" xfId="0" applyFont="1" applyAlignment="1">
      <alignment horizontal="center" vertical="top" wrapText="1"/>
    </xf>
    <xf numFmtId="0" fontId="9" fillId="0" borderId="21" xfId="0" applyFont="1" applyBorder="1" applyAlignment="1">
      <alignment horizontal="center" vertical="top" wrapText="1"/>
    </xf>
    <xf numFmtId="0" fontId="16" fillId="2" borderId="18" xfId="0" applyFont="1" applyFill="1" applyBorder="1" applyAlignment="1">
      <alignment horizontal="center" vertical="center" wrapText="1"/>
    </xf>
    <xf numFmtId="0" fontId="16" fillId="2" borderId="19" xfId="0" applyFont="1" applyFill="1" applyBorder="1" applyAlignment="1">
      <alignment horizontal="center" vertical="center" wrapText="1"/>
    </xf>
    <xf numFmtId="0" fontId="16" fillId="2" borderId="16" xfId="0" applyFont="1" applyFill="1" applyBorder="1" applyAlignment="1">
      <alignment horizontal="center" vertical="center" wrapText="1"/>
    </xf>
    <xf numFmtId="0" fontId="16" fillId="11" borderId="22" xfId="0" applyFont="1" applyFill="1" applyBorder="1" applyAlignment="1">
      <alignment horizontal="center" vertical="center" wrapText="1"/>
    </xf>
    <xf numFmtId="0" fontId="16" fillId="11" borderId="23" xfId="0" applyFont="1" applyFill="1" applyBorder="1" applyAlignment="1">
      <alignment horizontal="center" vertical="center" wrapText="1"/>
    </xf>
    <xf numFmtId="0" fontId="16" fillId="11" borderId="20" xfId="0" applyFont="1" applyFill="1" applyBorder="1" applyAlignment="1">
      <alignment horizontal="center" vertical="center" wrapText="1"/>
    </xf>
    <xf numFmtId="0" fontId="16" fillId="16" borderId="6" xfId="0" applyFont="1" applyFill="1" applyBorder="1" applyAlignment="1">
      <alignment horizontal="center" vertical="top" wrapText="1"/>
    </xf>
    <xf numFmtId="0" fontId="16" fillId="16" borderId="4" xfId="0" applyFont="1" applyFill="1" applyBorder="1" applyAlignment="1">
      <alignment horizontal="center" vertical="top" wrapText="1"/>
    </xf>
    <xf numFmtId="0" fontId="16" fillId="16" borderId="33" xfId="0" applyFont="1" applyFill="1" applyBorder="1" applyAlignment="1">
      <alignment horizontal="center" vertical="top" wrapText="1"/>
    </xf>
    <xf numFmtId="0" fontId="16" fillId="16" borderId="7" xfId="0" applyFont="1" applyFill="1" applyBorder="1" applyAlignment="1">
      <alignment horizontal="center" vertical="top" wrapText="1"/>
    </xf>
    <xf numFmtId="0" fontId="9" fillId="0" borderId="27" xfId="0" applyFont="1" applyBorder="1" applyAlignment="1">
      <alignment horizontal="center" vertical="top" wrapText="1"/>
    </xf>
    <xf numFmtId="0" fontId="9" fillId="0" borderId="25" xfId="0" applyFont="1" applyBorder="1" applyAlignment="1">
      <alignment horizontal="center" vertical="top" wrapText="1"/>
    </xf>
    <xf numFmtId="0" fontId="9" fillId="0" borderId="24" xfId="0" applyFont="1" applyBorder="1" applyAlignment="1">
      <alignment horizontal="center" vertical="top" wrapText="1"/>
    </xf>
    <xf numFmtId="0" fontId="16" fillId="16" borderId="32" xfId="0" applyFont="1" applyFill="1" applyBorder="1" applyAlignment="1">
      <alignment horizontal="center" vertical="top" wrapText="1"/>
    </xf>
    <xf numFmtId="0" fontId="16" fillId="16" borderId="30" xfId="0" applyFont="1" applyFill="1" applyBorder="1" applyAlignment="1">
      <alignment horizontal="center" vertical="top" wrapText="1"/>
    </xf>
    <xf numFmtId="0" fontId="16" fillId="16" borderId="31" xfId="0" applyFont="1" applyFill="1" applyBorder="1" applyAlignment="1">
      <alignment horizontal="center" vertical="top" wrapText="1"/>
    </xf>
    <xf numFmtId="0" fontId="16" fillId="16" borderId="29" xfId="0" applyFont="1" applyFill="1" applyBorder="1" applyAlignment="1">
      <alignment horizontal="center" vertical="top" wrapText="1"/>
    </xf>
    <xf numFmtId="0" fontId="16" fillId="3" borderId="6" xfId="0" applyFont="1" applyFill="1" applyBorder="1" applyAlignment="1">
      <alignment horizontal="left" vertical="top" wrapText="1"/>
    </xf>
    <xf numFmtId="0" fontId="16" fillId="3" borderId="4" xfId="0" applyFont="1" applyFill="1" applyBorder="1" applyAlignment="1">
      <alignment horizontal="left" vertical="top" wrapText="1"/>
    </xf>
    <xf numFmtId="10" fontId="9" fillId="0" borderId="4" xfId="0" applyNumberFormat="1" applyFont="1" applyBorder="1" applyAlignment="1">
      <alignment horizontal="left" vertical="top" wrapText="1"/>
    </xf>
    <xf numFmtId="10" fontId="9" fillId="0" borderId="7" xfId="0" applyNumberFormat="1" applyFont="1" applyBorder="1" applyAlignment="1">
      <alignment horizontal="left" vertical="top" wrapText="1"/>
    </xf>
    <xf numFmtId="0" fontId="16" fillId="16" borderId="22" xfId="0" applyFont="1" applyFill="1" applyBorder="1" applyAlignment="1">
      <alignment horizontal="center" vertical="top" wrapText="1"/>
    </xf>
    <xf numFmtId="0" fontId="16" fillId="16" borderId="23" xfId="0" applyFont="1" applyFill="1" applyBorder="1" applyAlignment="1">
      <alignment horizontal="center" vertical="top" wrapText="1"/>
    </xf>
    <xf numFmtId="0" fontId="16" fillId="16" borderId="20" xfId="0" applyFont="1" applyFill="1" applyBorder="1" applyAlignment="1">
      <alignment horizontal="center" vertical="top" wrapText="1"/>
    </xf>
    <xf numFmtId="0" fontId="16" fillId="0" borderId="0" xfId="0" applyFont="1" applyAlignment="1">
      <alignment horizontal="left" vertical="top" wrapText="1"/>
    </xf>
    <xf numFmtId="0" fontId="0" fillId="0" borderId="9" xfId="0" applyBorder="1" applyAlignment="1">
      <alignment horizontal="center" vertical="top" wrapText="1"/>
    </xf>
    <xf numFmtId="0" fontId="0" fillId="0" borderId="10" xfId="0" applyBorder="1" applyAlignment="1">
      <alignment horizontal="center" vertical="top" wrapText="1"/>
    </xf>
    <xf numFmtId="49" fontId="6" fillId="3" borderId="0" xfId="1" applyNumberFormat="1" applyFill="1" applyAlignment="1">
      <alignment horizontal="left" vertical="center"/>
    </xf>
    <xf numFmtId="0" fontId="0" fillId="5" borderId="0" xfId="0" applyFill="1" applyAlignment="1">
      <alignment horizontal="center"/>
    </xf>
    <xf numFmtId="0" fontId="16" fillId="3" borderId="0" xfId="0" applyFont="1" applyFill="1" applyAlignment="1">
      <alignment horizontal="left" vertical="center"/>
    </xf>
    <xf numFmtId="0" fontId="9" fillId="3" borderId="0" xfId="0" applyFont="1" applyFill="1" applyAlignment="1">
      <alignment horizontal="left" vertical="center"/>
    </xf>
    <xf numFmtId="0" fontId="10" fillId="3" borderId="0" xfId="0" applyFont="1" applyFill="1" applyAlignment="1">
      <alignment horizontal="left" vertical="center"/>
    </xf>
  </cellXfs>
  <cellStyles count="2">
    <cellStyle name="Hipervínculo" xfId="1" builtinId="8"/>
    <cellStyle name="Normal" xfId="0" builtinId="0"/>
  </cellStyles>
  <dxfs count="147">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b/>
        <i val="0"/>
        <color rgb="FFC00000"/>
      </font>
      <fill>
        <patternFill>
          <fgColor auto="1"/>
        </patternFill>
      </fill>
    </dxf>
    <dxf>
      <font>
        <color rgb="FF9C0006"/>
      </font>
    </dxf>
    <dxf>
      <font>
        <b/>
        <i val="0"/>
        <color rgb="FFC00000"/>
      </font>
    </dxf>
    <dxf>
      <font>
        <b/>
        <i val="0"/>
        <color rgb="FFC00000"/>
      </font>
    </dxf>
    <dxf>
      <font>
        <b/>
        <i val="0"/>
      </font>
      <fill>
        <patternFill>
          <bgColor theme="5" tint="0.79998168889431442"/>
        </patternFill>
      </fill>
    </dxf>
    <dxf>
      <font>
        <color rgb="FF9C0006"/>
      </font>
      <fill>
        <patternFill>
          <bgColor rgb="FFFFC7CE"/>
        </patternFill>
      </fill>
    </dxf>
    <dxf>
      <font>
        <color rgb="FF0070C0"/>
      </font>
    </dxf>
    <dxf>
      <font>
        <color theme="1"/>
      </font>
      <fill>
        <patternFill>
          <bgColor theme="4" tint="0.79998168889431442"/>
        </patternFill>
      </fill>
    </dxf>
    <dxf>
      <font>
        <b/>
        <i val="0"/>
        <color theme="1"/>
      </font>
      <fill>
        <patternFill>
          <bgColor theme="7" tint="0.79998168889431442"/>
        </patternFill>
      </fill>
    </dxf>
    <dxf>
      <font>
        <color theme="1"/>
      </font>
      <fill>
        <patternFill>
          <bgColor theme="0" tint="-0.14996795556505021"/>
        </patternFill>
      </fill>
    </dxf>
    <dxf>
      <font>
        <b/>
        <i val="0"/>
        <color theme="1"/>
      </font>
      <fill>
        <patternFill>
          <bgColor rgb="FFFFE87D"/>
        </patternFill>
      </fill>
    </dxf>
    <dxf>
      <font>
        <color rgb="FF9C0006"/>
      </font>
    </dxf>
    <dxf>
      <font>
        <b/>
        <i val="0"/>
        <color rgb="FFC00000"/>
      </font>
      <fill>
        <patternFill>
          <fgColor auto="1"/>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b/>
        <i val="0"/>
        <color rgb="FFC00000"/>
      </font>
    </dxf>
    <dxf>
      <font>
        <color rgb="FF9C0006"/>
      </font>
      <fill>
        <patternFill>
          <bgColor rgb="FFFFC7CE"/>
        </patternFill>
      </fill>
    </dxf>
    <dxf>
      <font>
        <color rgb="FF0070C0"/>
      </font>
    </dxf>
    <dxf>
      <font>
        <color theme="1"/>
      </font>
      <fill>
        <patternFill>
          <bgColor theme="4" tint="0.79998168889431442"/>
        </patternFill>
      </fill>
    </dxf>
    <dxf>
      <font>
        <b/>
        <i val="0"/>
        <color theme="1"/>
      </font>
      <fill>
        <patternFill>
          <bgColor theme="7" tint="0.79998168889431442"/>
        </patternFill>
      </fill>
    </dxf>
    <dxf>
      <font>
        <color theme="1"/>
      </font>
      <fill>
        <patternFill>
          <bgColor theme="0" tint="-0.14996795556505021"/>
        </patternFill>
      </fill>
    </dxf>
    <dxf>
      <font>
        <b/>
        <i val="0"/>
        <color theme="1"/>
      </font>
      <fill>
        <patternFill>
          <bgColor rgb="FFFFE87D"/>
        </patternFill>
      </fill>
    </dxf>
    <dxf>
      <font>
        <b/>
        <i val="0"/>
      </font>
      <fill>
        <patternFill>
          <bgColor theme="5" tint="0.79998168889431442"/>
        </patternFill>
      </fill>
    </dxf>
    <dxf>
      <font>
        <b/>
        <i val="0"/>
        <color rgb="FFC00000"/>
      </font>
      <fill>
        <patternFill>
          <fgColor auto="1"/>
        </patternFill>
      </fill>
    </dxf>
    <dxf>
      <font>
        <color rgb="FF9C0006"/>
      </font>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b/>
        <i val="0"/>
        <color rgb="FFC00000"/>
      </font>
    </dxf>
    <dxf>
      <font>
        <color rgb="FF9C0006"/>
      </font>
      <fill>
        <patternFill>
          <bgColor rgb="FFFFC7CE"/>
        </patternFill>
      </fill>
    </dxf>
    <dxf>
      <font>
        <color rgb="FF0070C0"/>
      </font>
    </dxf>
    <dxf>
      <font>
        <color theme="1"/>
      </font>
      <fill>
        <patternFill>
          <bgColor theme="4" tint="0.79998168889431442"/>
        </patternFill>
      </fill>
    </dxf>
    <dxf>
      <font>
        <b/>
        <i val="0"/>
        <color theme="1"/>
      </font>
      <fill>
        <patternFill>
          <bgColor theme="7" tint="0.79998168889431442"/>
        </patternFill>
      </fill>
    </dxf>
    <dxf>
      <font>
        <color theme="1"/>
      </font>
      <fill>
        <patternFill>
          <bgColor theme="0" tint="-0.14996795556505021"/>
        </patternFill>
      </fill>
    </dxf>
    <dxf>
      <font>
        <b/>
        <i val="0"/>
        <color theme="1"/>
      </font>
      <fill>
        <patternFill>
          <bgColor rgb="FFFFE87D"/>
        </patternFill>
      </fill>
    </dxf>
    <dxf>
      <font>
        <b/>
        <i val="0"/>
      </font>
      <fill>
        <patternFill>
          <bgColor theme="5" tint="0.79998168889431442"/>
        </patternFill>
      </fill>
    </dxf>
    <dxf>
      <font>
        <color rgb="FF9C0006"/>
      </font>
      <fill>
        <patternFill>
          <bgColor rgb="FFFFC7CE"/>
        </patternFill>
      </fill>
    </dxf>
    <dxf>
      <font>
        <b/>
        <i val="0"/>
        <color rgb="FFC00000"/>
      </font>
      <fill>
        <patternFill>
          <fgColor auto="1"/>
        </patternFill>
      </fill>
    </dxf>
    <dxf>
      <font>
        <color rgb="FF9C0006"/>
      </font>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b/>
        <i val="0"/>
        <color rgb="FFC00000"/>
      </font>
    </dxf>
    <dxf>
      <font>
        <color rgb="FF9C0006"/>
      </font>
      <fill>
        <patternFill>
          <bgColor rgb="FFFFC7CE"/>
        </patternFill>
      </fill>
    </dxf>
    <dxf>
      <font>
        <color rgb="FF0070C0"/>
      </font>
    </dxf>
    <dxf>
      <font>
        <color theme="1"/>
      </font>
      <fill>
        <patternFill>
          <bgColor theme="4" tint="0.79998168889431442"/>
        </patternFill>
      </fill>
    </dxf>
    <dxf>
      <font>
        <b/>
        <i val="0"/>
        <color theme="1"/>
      </font>
      <fill>
        <patternFill>
          <bgColor theme="7" tint="0.79998168889431442"/>
        </patternFill>
      </fill>
    </dxf>
    <dxf>
      <font>
        <color theme="1"/>
      </font>
      <fill>
        <patternFill>
          <bgColor theme="0" tint="-0.14996795556505021"/>
        </patternFill>
      </fill>
    </dxf>
    <dxf>
      <font>
        <b/>
        <i val="0"/>
        <color theme="1"/>
      </font>
      <fill>
        <patternFill>
          <bgColor rgb="FFFFE87D"/>
        </patternFill>
      </fill>
    </dxf>
    <dxf>
      <font>
        <b/>
        <i val="0"/>
      </font>
      <fill>
        <patternFill>
          <bgColor theme="5" tint="0.79998168889431442"/>
        </patternFill>
      </fill>
    </dxf>
    <dxf>
      <font>
        <color rgb="FF9C0006"/>
      </font>
      <fill>
        <patternFill>
          <bgColor rgb="FFFFC7CE"/>
        </patternFill>
      </fill>
    </dxf>
    <dxf>
      <font>
        <b/>
        <i val="0"/>
        <color rgb="FFC00000"/>
      </font>
      <fill>
        <patternFill>
          <fgColor auto="1"/>
        </patternFill>
      </fill>
    </dxf>
    <dxf>
      <font>
        <color rgb="FF9C0006"/>
      </font>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b/>
        <i val="0"/>
        <color rgb="FFC00000"/>
      </font>
    </dxf>
    <dxf>
      <font>
        <color rgb="FF9C0006"/>
      </font>
      <fill>
        <patternFill>
          <bgColor rgb="FFFFC7CE"/>
        </patternFill>
      </fill>
    </dxf>
    <dxf>
      <font>
        <color rgb="FF0070C0"/>
      </font>
    </dxf>
    <dxf>
      <font>
        <color theme="1"/>
      </font>
      <fill>
        <patternFill>
          <bgColor theme="4" tint="0.79998168889431442"/>
        </patternFill>
      </fill>
    </dxf>
    <dxf>
      <font>
        <b/>
        <i val="0"/>
        <color theme="1"/>
      </font>
      <fill>
        <patternFill>
          <bgColor theme="7" tint="0.79998168889431442"/>
        </patternFill>
      </fill>
    </dxf>
    <dxf>
      <font>
        <color theme="1"/>
      </font>
      <fill>
        <patternFill>
          <bgColor theme="0" tint="-0.14996795556505021"/>
        </patternFill>
      </fill>
    </dxf>
    <dxf>
      <font>
        <b/>
        <i val="0"/>
        <color theme="1"/>
      </font>
      <fill>
        <patternFill>
          <bgColor rgb="FFFFE87D"/>
        </patternFill>
      </fill>
    </dxf>
    <dxf>
      <font>
        <b/>
        <i val="0"/>
      </font>
      <fill>
        <patternFill>
          <bgColor theme="5" tint="0.79998168889431442"/>
        </patternFill>
      </fill>
    </dxf>
    <dxf>
      <font>
        <color rgb="FF9C0006"/>
      </font>
      <fill>
        <patternFill>
          <bgColor rgb="FFFFC7CE"/>
        </patternFill>
      </fill>
    </dxf>
    <dxf>
      <font>
        <b/>
        <i val="0"/>
        <color rgb="FFC00000"/>
      </font>
      <fill>
        <patternFill>
          <fgColor auto="1"/>
        </patternFill>
      </fill>
    </dxf>
    <dxf>
      <font>
        <color rgb="FF9C0006"/>
      </font>
    </dxf>
    <dxf>
      <numFmt numFmtId="30" formatCode="@"/>
    </dxf>
    <dxf>
      <numFmt numFmtId="30" formatCode="@"/>
    </dxf>
    <dxf>
      <numFmt numFmtId="30" formatCode="@"/>
    </dxf>
    <dxf>
      <numFmt numFmtId="30" formatCode="@"/>
    </dxf>
    <dxf>
      <numFmt numFmtId="164" formatCode="[$-F800]dddd\,\ mmmm\ dd\,\ yyyy"/>
    </dxf>
    <dxf>
      <border outline="0">
        <top style="medium">
          <color rgb="FF000000"/>
        </top>
      </border>
    </dxf>
    <dxf>
      <border outline="0">
        <bottom style="medium">
          <color rgb="FF000000"/>
        </bottom>
      </border>
    </dxf>
    <dxf>
      <font>
        <b/>
        <i val="0"/>
        <strike val="0"/>
        <condense val="0"/>
        <extend val="0"/>
        <outline val="0"/>
        <shadow val="0"/>
        <u val="none"/>
        <vertAlign val="baseline"/>
        <sz val="12"/>
        <color theme="1"/>
        <name val="Aptos Narrow"/>
        <scheme val="minor"/>
      </font>
      <fill>
        <patternFill patternType="solid">
          <fgColor indexed="64"/>
          <bgColor theme="2" tint="-9.9978637043366805E-2"/>
        </patternFill>
      </fill>
      <alignment horizontal="center" vertical="center" textRotation="0" wrapText="1" indent="0" justifyLastLine="0" shrinkToFit="0" readingOrder="0"/>
      <border diagonalUp="0" diagonalDown="0">
        <left style="thin">
          <color indexed="64"/>
        </left>
        <right style="thin">
          <color indexed="64"/>
        </right>
        <top/>
        <bottom/>
      </border>
    </dxf>
    <dxf>
      <numFmt numFmtId="30" formatCode="@"/>
    </dxf>
    <dxf>
      <numFmt numFmtId="30" formatCode="@"/>
    </dxf>
    <dxf>
      <numFmt numFmtId="30" formatCode="@"/>
    </dxf>
    <dxf>
      <numFmt numFmtId="30" formatCode="@"/>
    </dxf>
    <dxf>
      <numFmt numFmtId="164" formatCode="[$-F800]dddd\,\ mmmm\ dd\,\ yyyy"/>
    </dxf>
    <dxf>
      <border outline="0">
        <top style="medium">
          <color rgb="FF000000"/>
        </top>
      </border>
    </dxf>
    <dxf>
      <border outline="0">
        <bottom style="medium">
          <color rgb="FF000000"/>
        </bottom>
      </border>
    </dxf>
    <dxf>
      <font>
        <b/>
        <i val="0"/>
        <strike val="0"/>
        <condense val="0"/>
        <extend val="0"/>
        <outline val="0"/>
        <shadow val="0"/>
        <u val="none"/>
        <vertAlign val="baseline"/>
        <sz val="12"/>
        <color theme="1"/>
        <name val="Aptos Narrow"/>
        <scheme val="minor"/>
      </font>
      <fill>
        <patternFill patternType="solid">
          <fgColor indexed="64"/>
          <bgColor theme="2" tint="-9.9978637043366805E-2"/>
        </patternFill>
      </fill>
      <alignment horizontal="center" vertical="center" textRotation="0" wrapText="1" indent="0" justifyLastLine="0" shrinkToFit="0" readingOrder="0"/>
      <border diagonalUp="0" diagonalDown="0">
        <left style="thin">
          <color indexed="64"/>
        </left>
        <right style="thin">
          <color indexed="64"/>
        </right>
        <top/>
        <bottom/>
      </border>
    </dxf>
    <dxf>
      <numFmt numFmtId="30" formatCode="@"/>
    </dxf>
    <dxf>
      <numFmt numFmtId="30" formatCode="@"/>
    </dxf>
    <dxf>
      <numFmt numFmtId="30" formatCode="@"/>
    </dxf>
    <dxf>
      <numFmt numFmtId="30" formatCode="@"/>
    </dxf>
    <dxf>
      <numFmt numFmtId="164" formatCode="[$-F800]dddd\,\ mmmm\ dd\,\ yyyy"/>
    </dxf>
    <dxf>
      <border outline="0">
        <top style="medium">
          <color rgb="FF000000"/>
        </top>
      </border>
    </dxf>
    <dxf>
      <border outline="0">
        <bottom style="medium">
          <color rgb="FF000000"/>
        </bottom>
      </border>
    </dxf>
    <dxf>
      <font>
        <b/>
        <i val="0"/>
        <strike val="0"/>
        <condense val="0"/>
        <extend val="0"/>
        <outline val="0"/>
        <shadow val="0"/>
        <u val="none"/>
        <vertAlign val="baseline"/>
        <sz val="12"/>
        <color theme="1"/>
        <name val="Aptos Narrow"/>
        <scheme val="minor"/>
      </font>
      <fill>
        <patternFill patternType="solid">
          <fgColor indexed="64"/>
          <bgColor theme="2" tint="-9.9978637043366805E-2"/>
        </patternFill>
      </fill>
      <alignment horizontal="center" vertical="center" textRotation="0" wrapText="1" indent="0" justifyLastLine="0" shrinkToFit="0" readingOrder="0"/>
      <border diagonalUp="0" diagonalDown="0">
        <left style="thin">
          <color indexed="64"/>
        </left>
        <right style="thin">
          <color indexed="64"/>
        </right>
        <top/>
        <bottom/>
      </border>
    </dxf>
    <dxf>
      <numFmt numFmtId="30" formatCode="@"/>
    </dxf>
    <dxf>
      <numFmt numFmtId="30" formatCode="@"/>
    </dxf>
    <dxf>
      <numFmt numFmtId="30" formatCode="@"/>
    </dxf>
    <dxf>
      <numFmt numFmtId="30" formatCode="@"/>
    </dxf>
    <dxf>
      <numFmt numFmtId="164" formatCode="[$-F800]dddd\,\ mmmm\ dd\,\ yyyy"/>
    </dxf>
    <dxf>
      <border outline="0">
        <top style="medium">
          <color rgb="FF000000"/>
        </top>
      </border>
    </dxf>
    <dxf>
      <border outline="0">
        <bottom style="medium">
          <color rgb="FF000000"/>
        </bottom>
      </border>
    </dxf>
    <dxf>
      <font>
        <b/>
        <i val="0"/>
        <strike val="0"/>
        <condense val="0"/>
        <extend val="0"/>
        <outline val="0"/>
        <shadow val="0"/>
        <u val="none"/>
        <vertAlign val="baseline"/>
        <sz val="12"/>
        <color theme="1"/>
        <name val="Aptos Narrow"/>
        <scheme val="minor"/>
      </font>
      <fill>
        <patternFill patternType="solid">
          <fgColor indexed="64"/>
          <bgColor theme="2" tint="-9.9978637043366805E-2"/>
        </patternFill>
      </fill>
      <alignment horizontal="center" vertical="center" textRotation="0" wrapText="1" indent="0" justifyLastLine="0" shrinkToFit="0" readingOrder="0"/>
      <border diagonalUp="0" diagonalDown="0">
        <left style="thin">
          <color indexed="64"/>
        </left>
        <right style="thin">
          <color indexed="64"/>
        </right>
        <top/>
        <bottom/>
      </border>
    </dxf>
    <dxf>
      <numFmt numFmtId="30" formatCode="@"/>
      <alignment horizontal="center" textRotation="0" indent="0" justifyLastLine="0" shrinkToFit="0" readingOrder="0"/>
    </dxf>
    <dxf>
      <alignment horizontal="center" textRotation="0" indent="0" justifyLastLine="0" shrinkToFit="0" readingOrder="0"/>
    </dxf>
    <dxf>
      <numFmt numFmtId="30" formatCode="@"/>
      <alignment horizontal="center" textRotation="0" indent="0" justifyLastLine="0" shrinkToFit="0" readingOrder="0"/>
    </dxf>
    <dxf>
      <alignment horizontal="center" textRotation="0" indent="0" justifyLastLine="0" shrinkToFit="0" readingOrder="0"/>
    </dxf>
    <dxf>
      <numFmt numFmtId="30" formatCode="@"/>
      <alignment horizontal="center" textRotation="0" indent="0" justifyLastLine="0" shrinkToFit="0" readingOrder="0"/>
    </dxf>
    <dxf>
      <numFmt numFmtId="30" formatCode="@"/>
      <alignment horizontal="center" textRotation="0" indent="0" justifyLastLine="0" shrinkToFit="0" readingOrder="0"/>
    </dxf>
    <dxf>
      <numFmt numFmtId="164" formatCode="[$-F800]dddd\,\ mmmm\ dd\,\ yyyy"/>
      <alignment horizontal="center" textRotation="0" indent="0" justifyLastLine="0" shrinkToFit="0" readingOrder="0"/>
    </dxf>
    <dxf>
      <border outline="0">
        <top style="medium">
          <color rgb="FF000000"/>
        </top>
      </border>
    </dxf>
    <dxf>
      <alignment horizontal="center" textRotation="0" indent="0" justifyLastLine="0" shrinkToFit="0" readingOrder="0"/>
    </dxf>
    <dxf>
      <border outline="0">
        <bottom style="medium">
          <color rgb="FF000000"/>
        </bottom>
      </border>
    </dxf>
    <dxf>
      <font>
        <b/>
        <i val="0"/>
        <strike val="0"/>
        <condense val="0"/>
        <extend val="0"/>
        <outline val="0"/>
        <shadow val="0"/>
        <u val="none"/>
        <vertAlign val="baseline"/>
        <sz val="12"/>
        <color theme="1"/>
        <name val="Aptos Narrow"/>
        <scheme val="minor"/>
      </font>
      <fill>
        <patternFill patternType="solid">
          <fgColor indexed="64"/>
          <bgColor theme="2" tint="-9.9978637043366805E-2"/>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7C702"/>
      <color rgb="FFFFEC9C"/>
      <color rgb="FFFFE87D"/>
      <color rgb="FFC6F0CE"/>
      <color rgb="FFFCE2D6"/>
      <color rgb="FFCBEDFB"/>
      <color rgb="FFFAC60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8</xdr:col>
      <xdr:colOff>412079</xdr:colOff>
      <xdr:row>2</xdr:row>
      <xdr:rowOff>21168</xdr:rowOff>
    </xdr:from>
    <xdr:to>
      <xdr:col>11</xdr:col>
      <xdr:colOff>572782</xdr:colOff>
      <xdr:row>21</xdr:row>
      <xdr:rowOff>178065</xdr:rowOff>
    </xdr:to>
    <xdr:pic>
      <xdr:nvPicPr>
        <xdr:cNvPr id="3" name="Imagen 2">
          <a:extLst>
            <a:ext uri="{FF2B5EF4-FFF2-40B4-BE49-F238E27FC236}">
              <a16:creationId xmlns:a16="http://schemas.microsoft.com/office/drawing/2014/main" id="{231DEE1C-7BEB-2531-1D13-49EC7F74FC0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543857" y="698501"/>
          <a:ext cx="3025258" cy="391045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7</xdr:col>
      <xdr:colOff>381002</xdr:colOff>
      <xdr:row>2</xdr:row>
      <xdr:rowOff>2</xdr:rowOff>
    </xdr:from>
    <xdr:ext cx="3436057" cy="4383804"/>
    <xdr:pic>
      <xdr:nvPicPr>
        <xdr:cNvPr id="2" name="Imagen 1">
          <a:extLst>
            <a:ext uri="{FF2B5EF4-FFF2-40B4-BE49-F238E27FC236}">
              <a16:creationId xmlns:a16="http://schemas.microsoft.com/office/drawing/2014/main" id="{4658E9B9-AAA0-7B4F-83AE-D4F6824F721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59502" y="406402"/>
          <a:ext cx="3436057" cy="4383804"/>
        </a:xfrm>
        <a:prstGeom prst="rect">
          <a:avLst/>
        </a:prstGeom>
      </xdr:spPr>
    </xdr:pic>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8ED1B139-2C82-6D46-BD8E-96D332F71FB5}" name="Tabla325" displayName="Tabla325" ref="A1:G1048576" totalsRowShown="0" headerRowDxfId="146" dataDxfId="144" headerRowBorderDxfId="145" tableBorderDxfId="143">
  <autoFilter ref="A1:G1048576" xr:uid="{07C99211-C4D5-E449-B364-0CC183A2BE33}">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E23096F1-CF24-B34D-A11A-DD0FBB962CBB}" name="Fecha" dataDxfId="142"/>
    <tableColumn id="2" xr3:uid="{8C9B401B-F0A9-014E-8ED6-52D7DFD415AE}" name="Nombre" dataDxfId="141"/>
    <tableColumn id="3" xr3:uid="{363D7C0F-8579-F94E-96F7-86640433EE3B}" name="Procedencia" dataDxfId="140"/>
    <tableColumn id="4" xr3:uid="{36B348AE-72E9-9844-86BE-3D506A6BDA9C}" name="¿Es primera vez o subsecuente?" dataDxfId="139"/>
    <tableColumn id="5" xr3:uid="{CACF5E5E-FF56-1C49-BBF6-6FA06940C930}" name="Motivo de consulta" dataDxfId="138"/>
    <tableColumn id="6" xr3:uid="{322E90E6-078B-F047-A79E-325E9CC27F6F}" name="¿Cómo se enteró?" dataDxfId="137"/>
    <tableColumn id="7" xr3:uid="{4F15F817-AD4C-E342-9E73-D314A128220D}" name="¿Reservó su cita?" dataDxfId="136"/>
  </tableColumns>
  <tableStyleInfo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381B81C9-E624-364D-B435-3167689D4E94}" name="Tabla3256" displayName="Tabla3256" ref="A1:G1048576" totalsRowShown="0" headerRowDxfId="135" headerRowBorderDxfId="134" tableBorderDxfId="133">
  <autoFilter ref="A1:G1048576" xr:uid="{07C99211-C4D5-E449-B364-0CC183A2BE33}">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8AE763CE-8DFE-0048-972A-1CE2EEC8253E}" name="Fecha" dataDxfId="132"/>
    <tableColumn id="2" xr3:uid="{2AE2E078-30B9-724E-834C-5576449DB271}" name="Nombre" dataDxfId="131"/>
    <tableColumn id="3" xr3:uid="{BA022D29-216A-D94F-91BC-443E84F0712A}" name="Procedencia" dataDxfId="130"/>
    <tableColumn id="4" xr3:uid="{2B37F097-44CD-5149-B984-E88A82A378DE}" name="¿Es primera vez o subsecuente?"/>
    <tableColumn id="5" xr3:uid="{3F1ACC9B-7640-0343-8A81-140F993104B2}" name="Motivo de consulta" dataDxfId="129"/>
    <tableColumn id="6" xr3:uid="{469E759F-FD60-0E4B-8D34-12957FEF7527}" name="¿Cómo se enteró?"/>
    <tableColumn id="7" xr3:uid="{1250F77F-020A-8D46-BC9D-BB4B42D5D4E3}" name="¿Reservó su cita?" dataDxfId="128"/>
  </tableColumns>
  <tableStyleInfo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DBF60C7F-3627-7D48-925D-8B9B146588FB}" name="Tabla32567" displayName="Tabla32567" ref="A1:G1048576" totalsRowShown="0" headerRowDxfId="127" headerRowBorderDxfId="126" tableBorderDxfId="125">
  <autoFilter ref="A1:G1048576" xr:uid="{07C99211-C4D5-E449-B364-0CC183A2BE33}">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D2B4BBC8-FE62-E547-AFA7-B9A274EF24E9}" name="Fecha" dataDxfId="124"/>
    <tableColumn id="2" xr3:uid="{1721FB8D-5ECD-1B40-8A11-1D7301FA95B4}" name="Nombre" dataDxfId="123"/>
    <tableColumn id="3" xr3:uid="{DF9D8383-C52A-CC4D-B1F2-FDBD3DC5E0A7}" name="Procedencia" dataDxfId="122"/>
    <tableColumn id="4" xr3:uid="{17ED2D63-522B-884C-9DBB-491F819EBA20}" name="¿Es primera vez o subsecuente?"/>
    <tableColumn id="5" xr3:uid="{3551B566-2BA7-884D-8165-408C90B239DD}" name="Motivo de consulta" dataDxfId="121"/>
    <tableColumn id="6" xr3:uid="{04124582-C262-CF4D-8BE0-BFC7E1BB404A}" name="¿Cómo se enteró?"/>
    <tableColumn id="7" xr3:uid="{391E3CA0-B353-EC41-AF43-79BDD105B5A1}" name="¿Reservó su cita?" dataDxfId="120"/>
  </tableColumns>
  <tableStyleInfo showFirstColumn="0"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A929E73F-E67B-5244-85DF-84C6F7F89AC3}" name="Tabla325678" displayName="Tabla325678" ref="A1:G1048576" totalsRowShown="0" headerRowDxfId="119" headerRowBorderDxfId="118" tableBorderDxfId="117">
  <autoFilter ref="A1:G1048576" xr:uid="{07C99211-C4D5-E449-B364-0CC183A2BE33}">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E2C3987C-9068-F84B-86FB-09EECF857C5B}" name="Fecha" dataDxfId="116"/>
    <tableColumn id="2" xr3:uid="{C0614A02-5C3D-AA41-8818-09B1AE9F476A}" name="Nombre" dataDxfId="115"/>
    <tableColumn id="3" xr3:uid="{15340B08-C04F-CE4A-ADF5-974969EB4C41}" name="Procedencia" dataDxfId="114"/>
    <tableColumn id="4" xr3:uid="{473F6416-5E8D-844B-9AF4-17996AC6396C}" name="¿Es primera vez o subsecuente?"/>
    <tableColumn id="5" xr3:uid="{21956244-E3EE-D045-BD29-6EDD285059E5}" name="Motivo de consulta" dataDxfId="113"/>
    <tableColumn id="6" xr3:uid="{FB2FA51B-24AA-CE40-AD78-AA5E45489062}" name="¿Cómo se enteró?"/>
    <tableColumn id="7" xr3:uid="{2C8B55AC-F88E-CE40-A724-09D6CC29E939}" name="¿Reservó su cita?" dataDxfId="112"/>
  </tableColumns>
  <tableStyleInfo showFirstColumn="0" showLastColumn="0" showRowStripes="0"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E6780ABF-D45D-FF4D-97E7-F83D4654DEFF}" name="Tabla3256789" displayName="Tabla3256789" ref="A1:G1048576" totalsRowShown="0" headerRowDxfId="111" headerRowBorderDxfId="110" tableBorderDxfId="109">
  <autoFilter ref="A1:G1048576" xr:uid="{07C99211-C4D5-E449-B364-0CC183A2BE33}">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CF7EC562-6480-404B-A486-0362E1BA88D3}" name="Fecha" dataDxfId="108"/>
    <tableColumn id="2" xr3:uid="{1C5D5198-2C74-244F-9DE1-095BA57BE47B}" name="Nombre" dataDxfId="107"/>
    <tableColumn id="3" xr3:uid="{0250A5AD-CF2E-014E-8C76-0F60D295B402}" name="Procedencia" dataDxfId="106"/>
    <tableColumn id="4" xr3:uid="{DD8B8E08-010F-B24F-93B8-29E757BC83F6}" name="¿Es primera vez o subsecuente?"/>
    <tableColumn id="5" xr3:uid="{208D93FE-BF11-7841-9CC6-3F7C948644B5}" name="Motivo de consulta" dataDxfId="105"/>
    <tableColumn id="6" xr3:uid="{DD889B8D-6044-3841-B331-4097489F6B6D}" name="¿Cómo se enteró?"/>
    <tableColumn id="7" xr3:uid="{1A75A1E9-5C1D-0845-80FF-17352137CE21}" name="¿Reservó su cita?" dataDxfId="104"/>
  </tableColumns>
  <tableStyleInfo showFirstColumn="0" showLastColumn="0" showRowStripes="0"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mailto:Contacto@elmedicoemprendedor.com" TargetMode="External"/><Relationship Id="rId1" Type="http://schemas.openxmlformats.org/officeDocument/2006/relationships/hyperlink" Target="http://www.elmedicoemprendedor.com/" TargetMode="External"/><Relationship Id="rId6" Type="http://schemas.openxmlformats.org/officeDocument/2006/relationships/comments" Target="../comments1.xml"/><Relationship Id="rId5" Type="http://schemas.openxmlformats.org/officeDocument/2006/relationships/table" Target="../tables/table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2.vml"/><Relationship Id="rId1" Type="http://schemas.openxmlformats.org/officeDocument/2006/relationships/hyperlink" Target="http://www.elmedicoemprendedor.com/" TargetMode="External"/><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3.vml"/><Relationship Id="rId1" Type="http://schemas.openxmlformats.org/officeDocument/2006/relationships/hyperlink" Target="http://www.elmedicoemprendedor.com/" TargetMode="External"/><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vmlDrawing" Target="../drawings/vmlDrawing4.vml"/><Relationship Id="rId1" Type="http://schemas.openxmlformats.org/officeDocument/2006/relationships/hyperlink" Target="http://www.elmedicoemprendedor.com/" TargetMode="External"/><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vmlDrawing" Target="../drawings/vmlDrawing5.vml"/><Relationship Id="rId1" Type="http://schemas.openxmlformats.org/officeDocument/2006/relationships/hyperlink" Target="http://www.elmedicoemprendedor.com/" TargetMode="External"/><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hyperlink" Target="http://www.elmedicoemprendedor.com/"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mailto:Contacto@medicoemprendedor.com" TargetMode="External"/><Relationship Id="rId1" Type="http://schemas.openxmlformats.org/officeDocument/2006/relationships/hyperlink" Target="http://www.elmedicoemprendedor.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716506-6FA5-A442-9267-AC1238E829A3}">
  <sheetPr>
    <tabColor theme="9" tint="0.59999389629810485"/>
  </sheetPr>
  <dimension ref="A1:Y60"/>
  <sheetViews>
    <sheetView zoomScale="90" zoomScaleNormal="90" workbookViewId="0">
      <pane ySplit="1" topLeftCell="A2" activePane="bottomLeft" state="frozen"/>
      <selection pane="bottomLeft" activeCell="M21" sqref="M21"/>
    </sheetView>
  </sheetViews>
  <sheetFormatPr baseColWidth="10" defaultRowHeight="16" x14ac:dyDescent="0.2"/>
  <cols>
    <col min="1" max="1" width="25.1640625" style="49" bestFit="1" customWidth="1"/>
    <col min="2" max="2" width="16.33203125" style="47" customWidth="1"/>
    <col min="3" max="3" width="15.5" style="47" customWidth="1"/>
    <col min="4" max="4" width="15.5" style="50" bestFit="1" customWidth="1"/>
    <col min="5" max="5" width="19.1640625" style="47" customWidth="1"/>
    <col min="6" max="6" width="17.83203125" style="50" customWidth="1"/>
    <col min="7" max="7" width="17.1640625" style="47" customWidth="1"/>
    <col min="8" max="8" width="6.1640625" style="2" customWidth="1"/>
    <col min="9" max="9" width="9.6640625" style="3" customWidth="1"/>
    <col min="10" max="10" width="17" style="3" customWidth="1"/>
    <col min="11" max="11" width="11" style="3" customWidth="1"/>
    <col min="12" max="12" width="10.83203125" style="3"/>
    <col min="13" max="13" width="13.5" style="3" customWidth="1"/>
    <col min="14" max="14" width="12.6640625" style="3" customWidth="1"/>
    <col min="15" max="15" width="17.33203125" style="3" customWidth="1"/>
    <col min="16" max="16" width="11" style="3" customWidth="1"/>
    <col min="17" max="17" width="14.33203125" style="3" customWidth="1"/>
    <col min="18" max="18" width="23.1640625" style="3" customWidth="1"/>
    <col min="19" max="19" width="16.1640625" style="3" bestFit="1" customWidth="1"/>
    <col min="20" max="20" width="10.5" style="3" customWidth="1"/>
    <col min="21" max="21" width="10.83203125" style="3"/>
    <col min="22" max="22" width="5.33203125" style="3" customWidth="1"/>
    <col min="23" max="23" width="3" style="3" customWidth="1"/>
    <col min="24" max="24" width="19.33203125" style="3" customWidth="1"/>
    <col min="25" max="16384" width="10.83203125" style="3"/>
  </cols>
  <sheetData>
    <row r="1" spans="1:25" s="9" customFormat="1" ht="38" customHeight="1" thickBot="1" x14ac:dyDescent="0.25">
      <c r="A1" s="42" t="s">
        <v>0</v>
      </c>
      <c r="B1" s="43" t="s">
        <v>1</v>
      </c>
      <c r="C1" s="43" t="s">
        <v>2</v>
      </c>
      <c r="D1" s="8" t="s">
        <v>3</v>
      </c>
      <c r="E1" s="43" t="s">
        <v>4</v>
      </c>
      <c r="F1" s="8" t="s">
        <v>5</v>
      </c>
      <c r="G1" s="45" t="s">
        <v>6</v>
      </c>
      <c r="H1" s="132" t="s">
        <v>35</v>
      </c>
      <c r="I1" s="133"/>
      <c r="J1" s="133"/>
      <c r="K1" s="133"/>
      <c r="L1" s="133"/>
      <c r="M1" s="133"/>
      <c r="N1" s="133"/>
      <c r="O1" s="133"/>
      <c r="P1" s="133"/>
      <c r="Q1" s="133"/>
      <c r="R1" s="133"/>
      <c r="S1" s="133"/>
      <c r="T1" s="133"/>
      <c r="U1" s="133"/>
      <c r="V1" s="133"/>
      <c r="W1" s="133"/>
      <c r="X1" s="133"/>
      <c r="Y1" s="133"/>
    </row>
    <row r="2" spans="1:25" x14ac:dyDescent="0.2">
      <c r="A2" s="49">
        <v>45323</v>
      </c>
      <c r="B2" s="48" t="s">
        <v>48</v>
      </c>
      <c r="C2" s="47" t="s">
        <v>49</v>
      </c>
      <c r="D2" s="50" t="s">
        <v>7</v>
      </c>
      <c r="E2" s="47" t="s">
        <v>62</v>
      </c>
      <c r="F2" s="50" t="s">
        <v>15</v>
      </c>
      <c r="G2" s="47" t="s">
        <v>23</v>
      </c>
    </row>
    <row r="3" spans="1:25" x14ac:dyDescent="0.2">
      <c r="A3" s="49">
        <v>45323</v>
      </c>
      <c r="B3" s="48" t="s">
        <v>48</v>
      </c>
      <c r="C3" s="47" t="s">
        <v>50</v>
      </c>
      <c r="D3" s="50" t="s">
        <v>7</v>
      </c>
      <c r="E3" s="47" t="s">
        <v>63</v>
      </c>
      <c r="F3" s="50" t="s">
        <v>14</v>
      </c>
      <c r="G3" s="47" t="s">
        <v>23</v>
      </c>
      <c r="L3" s="11"/>
      <c r="M3" s="12" t="s">
        <v>36</v>
      </c>
      <c r="N3" s="13"/>
      <c r="O3" s="13"/>
      <c r="P3" s="13"/>
      <c r="Q3" s="13"/>
      <c r="R3" s="13"/>
      <c r="S3" s="13"/>
      <c r="T3" s="13"/>
      <c r="U3" s="13"/>
      <c r="V3" s="13"/>
      <c r="W3" s="13"/>
      <c r="X3" s="13"/>
      <c r="Y3" s="13"/>
    </row>
    <row r="4" spans="1:25" ht="16" customHeight="1" x14ac:dyDescent="0.2">
      <c r="A4" s="49">
        <v>45323</v>
      </c>
      <c r="B4" s="48" t="s">
        <v>48</v>
      </c>
      <c r="C4" s="47" t="s">
        <v>50</v>
      </c>
      <c r="D4" s="50" t="s">
        <v>8</v>
      </c>
      <c r="E4" s="47" t="s">
        <v>63</v>
      </c>
      <c r="F4" s="50" t="s">
        <v>28</v>
      </c>
      <c r="G4" s="47" t="s">
        <v>23</v>
      </c>
      <c r="M4" s="155" t="s">
        <v>41</v>
      </c>
      <c r="N4" s="155"/>
      <c r="O4" s="155"/>
      <c r="P4" s="155"/>
      <c r="Q4" s="155"/>
      <c r="R4" s="155"/>
      <c r="S4" s="155"/>
      <c r="T4" s="155"/>
      <c r="U4" s="155"/>
      <c r="V4" s="155"/>
      <c r="W4" s="155"/>
      <c r="X4" s="13"/>
      <c r="Y4" s="13"/>
    </row>
    <row r="5" spans="1:25" x14ac:dyDescent="0.2">
      <c r="A5" s="49">
        <v>45323</v>
      </c>
      <c r="B5" s="48" t="s">
        <v>48</v>
      </c>
      <c r="C5" s="47" t="s">
        <v>50</v>
      </c>
      <c r="D5" s="50" t="s">
        <v>7</v>
      </c>
      <c r="E5" s="47" t="s">
        <v>64</v>
      </c>
      <c r="F5" s="50" t="s">
        <v>11</v>
      </c>
      <c r="G5" s="47" t="s">
        <v>23</v>
      </c>
      <c r="L5" s="11"/>
      <c r="M5" s="155"/>
      <c r="N5" s="155"/>
      <c r="O5" s="155"/>
      <c r="P5" s="155"/>
      <c r="Q5" s="155"/>
      <c r="R5" s="155"/>
      <c r="S5" s="155"/>
      <c r="T5" s="155"/>
      <c r="U5" s="155"/>
      <c r="V5" s="155"/>
      <c r="W5" s="155"/>
      <c r="X5" s="13"/>
      <c r="Y5" s="13"/>
    </row>
    <row r="6" spans="1:25" x14ac:dyDescent="0.2">
      <c r="A6" s="49">
        <v>45323</v>
      </c>
      <c r="B6" s="48" t="s">
        <v>48</v>
      </c>
      <c r="C6" s="47" t="s">
        <v>51</v>
      </c>
      <c r="D6" s="50" t="s">
        <v>7</v>
      </c>
      <c r="E6" s="47" t="s">
        <v>65</v>
      </c>
      <c r="F6" s="50" t="s">
        <v>13</v>
      </c>
      <c r="G6" s="47" t="s">
        <v>23</v>
      </c>
      <c r="M6" s="156" t="s">
        <v>40</v>
      </c>
      <c r="N6" s="156"/>
      <c r="O6" s="156"/>
      <c r="P6" s="156"/>
      <c r="Q6" s="156"/>
      <c r="R6" s="156"/>
      <c r="S6" s="156"/>
      <c r="T6" s="156"/>
      <c r="U6" s="156"/>
      <c r="V6" s="10"/>
      <c r="W6" s="13"/>
      <c r="X6" s="13"/>
      <c r="Y6" s="13"/>
    </row>
    <row r="7" spans="1:25" x14ac:dyDescent="0.2">
      <c r="A7" s="49">
        <v>45323</v>
      </c>
      <c r="B7" s="48" t="s">
        <v>48</v>
      </c>
      <c r="C7" s="47" t="s">
        <v>52</v>
      </c>
      <c r="D7" s="50" t="s">
        <v>7</v>
      </c>
      <c r="E7" s="47" t="s">
        <v>64</v>
      </c>
      <c r="F7" s="50" t="s">
        <v>13</v>
      </c>
      <c r="G7" s="47" t="s">
        <v>23</v>
      </c>
      <c r="L7" s="11"/>
      <c r="M7" s="156" t="s">
        <v>37</v>
      </c>
      <c r="N7" s="156"/>
      <c r="O7" s="156"/>
      <c r="P7" s="156"/>
      <c r="Q7" s="156"/>
      <c r="R7" s="156"/>
      <c r="S7" s="156"/>
      <c r="T7" s="156"/>
      <c r="U7" s="10"/>
      <c r="V7" s="10"/>
      <c r="W7" s="13"/>
      <c r="X7" s="13"/>
      <c r="Y7" s="13"/>
    </row>
    <row r="8" spans="1:25" x14ac:dyDescent="0.2">
      <c r="A8" s="49">
        <v>45323</v>
      </c>
      <c r="B8" s="48" t="s">
        <v>48</v>
      </c>
      <c r="C8" s="47" t="s">
        <v>53</v>
      </c>
      <c r="D8" s="50" t="s">
        <v>7</v>
      </c>
      <c r="E8" s="47" t="s">
        <v>66</v>
      </c>
      <c r="F8" s="50" t="s">
        <v>13</v>
      </c>
      <c r="G8" s="47" t="s">
        <v>23</v>
      </c>
      <c r="M8" s="155" t="s">
        <v>54</v>
      </c>
      <c r="N8" s="155"/>
      <c r="O8" s="155"/>
      <c r="P8" s="155"/>
      <c r="Q8" s="155"/>
      <c r="R8" s="155"/>
      <c r="S8" s="155"/>
      <c r="T8" s="155"/>
      <c r="U8" s="155"/>
      <c r="V8" s="155"/>
      <c r="W8" s="155"/>
      <c r="X8" s="155"/>
      <c r="Y8" s="13"/>
    </row>
    <row r="9" spans="1:25" x14ac:dyDescent="0.2">
      <c r="A9" s="49">
        <v>45323</v>
      </c>
      <c r="B9" s="48" t="s">
        <v>48</v>
      </c>
      <c r="C9" s="47" t="s">
        <v>50</v>
      </c>
      <c r="D9" s="50" t="s">
        <v>7</v>
      </c>
      <c r="E9" s="47" t="s">
        <v>63</v>
      </c>
      <c r="F9" s="50" t="s">
        <v>15</v>
      </c>
      <c r="G9" s="47" t="s">
        <v>23</v>
      </c>
      <c r="L9" s="11"/>
      <c r="M9" s="155"/>
      <c r="N9" s="155"/>
      <c r="O9" s="155"/>
      <c r="P9" s="155"/>
      <c r="Q9" s="155"/>
      <c r="R9" s="155"/>
      <c r="S9" s="155"/>
      <c r="T9" s="155"/>
      <c r="U9" s="155"/>
      <c r="V9" s="155"/>
      <c r="W9" s="155"/>
      <c r="X9" s="155"/>
      <c r="Y9" s="16"/>
    </row>
    <row r="10" spans="1:25" x14ac:dyDescent="0.2">
      <c r="A10" s="49">
        <v>45323</v>
      </c>
      <c r="B10" s="48" t="s">
        <v>48</v>
      </c>
      <c r="C10" s="47" t="s">
        <v>50</v>
      </c>
      <c r="D10" s="50" t="s">
        <v>8</v>
      </c>
      <c r="E10" s="47" t="s">
        <v>63</v>
      </c>
      <c r="F10" s="50" t="s">
        <v>28</v>
      </c>
      <c r="G10" s="47" t="s">
        <v>23</v>
      </c>
      <c r="M10" s="155" t="s">
        <v>55</v>
      </c>
      <c r="N10" s="155"/>
      <c r="O10" s="155"/>
      <c r="P10" s="155"/>
      <c r="Q10" s="155"/>
      <c r="R10" s="155"/>
      <c r="S10" s="155"/>
      <c r="T10" s="155"/>
      <c r="U10" s="155"/>
      <c r="V10" s="155"/>
      <c r="W10" s="155"/>
      <c r="X10" s="155"/>
      <c r="Y10" s="16"/>
    </row>
    <row r="11" spans="1:25" x14ac:dyDescent="0.2">
      <c r="A11" s="49">
        <v>45323</v>
      </c>
      <c r="B11" s="48" t="s">
        <v>48</v>
      </c>
      <c r="C11" s="47" t="s">
        <v>51</v>
      </c>
      <c r="D11" s="50" t="s">
        <v>7</v>
      </c>
      <c r="E11" s="47" t="s">
        <v>64</v>
      </c>
      <c r="F11" s="50" t="s">
        <v>13</v>
      </c>
      <c r="G11" s="47" t="s">
        <v>23</v>
      </c>
      <c r="L11" s="11"/>
      <c r="M11" s="155"/>
      <c r="N11" s="155"/>
      <c r="O11" s="155"/>
      <c r="P11" s="155"/>
      <c r="Q11" s="155"/>
      <c r="R11" s="155"/>
      <c r="S11" s="155"/>
      <c r="T11" s="155"/>
      <c r="U11" s="155"/>
      <c r="V11" s="155"/>
      <c r="W11" s="155"/>
      <c r="X11" s="155"/>
      <c r="Y11" s="16"/>
    </row>
    <row r="12" spans="1:25" x14ac:dyDescent="0.2">
      <c r="A12" s="49">
        <v>45323</v>
      </c>
      <c r="B12" s="48" t="s">
        <v>48</v>
      </c>
      <c r="C12" s="47" t="s">
        <v>52</v>
      </c>
      <c r="D12" s="50" t="s">
        <v>8</v>
      </c>
      <c r="E12" s="47" t="s">
        <v>65</v>
      </c>
      <c r="F12" s="50" t="s">
        <v>28</v>
      </c>
      <c r="G12" s="47" t="s">
        <v>23</v>
      </c>
      <c r="L12" s="11"/>
      <c r="M12" s="153" t="s">
        <v>56</v>
      </c>
      <c r="N12" s="153"/>
      <c r="O12" s="153"/>
      <c r="P12" s="153"/>
      <c r="Q12" s="153"/>
      <c r="R12" s="153"/>
      <c r="S12" s="153"/>
      <c r="T12" s="153"/>
      <c r="U12" s="153"/>
      <c r="V12" s="153"/>
      <c r="W12" s="153"/>
      <c r="X12" s="153"/>
      <c r="Y12" s="16"/>
    </row>
    <row r="13" spans="1:25" x14ac:dyDescent="0.2">
      <c r="A13" s="49">
        <v>45323</v>
      </c>
      <c r="B13" s="48" t="s">
        <v>48</v>
      </c>
      <c r="C13" s="47" t="s">
        <v>53</v>
      </c>
      <c r="D13" s="50" t="s">
        <v>7</v>
      </c>
      <c r="E13" s="47" t="s">
        <v>64</v>
      </c>
      <c r="F13" s="50" t="s">
        <v>11</v>
      </c>
      <c r="G13" s="47" t="s">
        <v>23</v>
      </c>
      <c r="L13" s="11"/>
      <c r="M13" s="153" t="s">
        <v>57</v>
      </c>
      <c r="N13" s="153"/>
      <c r="O13" s="153"/>
      <c r="P13" s="153"/>
      <c r="Q13" s="153"/>
      <c r="R13" s="153"/>
      <c r="S13" s="153"/>
      <c r="T13" s="153"/>
      <c r="U13" s="153"/>
      <c r="V13" s="153"/>
      <c r="W13" s="153"/>
      <c r="X13" s="153"/>
      <c r="Y13" s="153"/>
    </row>
    <row r="14" spans="1:25" x14ac:dyDescent="0.2">
      <c r="A14" s="49">
        <v>45323</v>
      </c>
      <c r="B14" s="48" t="s">
        <v>48</v>
      </c>
      <c r="C14" s="47" t="s">
        <v>50</v>
      </c>
      <c r="D14" s="50" t="s">
        <v>7</v>
      </c>
      <c r="E14" s="47" t="s">
        <v>64</v>
      </c>
      <c r="F14" s="50" t="s">
        <v>11</v>
      </c>
      <c r="G14" s="47" t="s">
        <v>23</v>
      </c>
      <c r="L14" s="11"/>
      <c r="M14" s="153" t="s">
        <v>58</v>
      </c>
      <c r="N14" s="153"/>
      <c r="O14" s="153"/>
      <c r="P14" s="153"/>
      <c r="Q14" s="153"/>
      <c r="R14" s="153"/>
      <c r="S14" s="153"/>
      <c r="T14" s="153"/>
      <c r="U14" s="153"/>
      <c r="V14" s="153"/>
      <c r="W14" s="153"/>
      <c r="X14" s="153"/>
      <c r="Y14" s="16"/>
    </row>
    <row r="15" spans="1:25" x14ac:dyDescent="0.2">
      <c r="A15" s="49">
        <v>45323</v>
      </c>
      <c r="B15" s="48" t="s">
        <v>48</v>
      </c>
      <c r="C15" s="47" t="s">
        <v>50</v>
      </c>
      <c r="D15" s="50" t="s">
        <v>8</v>
      </c>
      <c r="E15" s="47" t="s">
        <v>65</v>
      </c>
      <c r="F15" s="50" t="s">
        <v>28</v>
      </c>
      <c r="G15" s="47" t="s">
        <v>23</v>
      </c>
      <c r="L15" s="11"/>
      <c r="M15" s="153" t="s">
        <v>59</v>
      </c>
      <c r="N15" s="153"/>
      <c r="O15" s="153"/>
      <c r="P15" s="153"/>
      <c r="Q15" s="153"/>
      <c r="R15" s="153"/>
      <c r="S15" s="153"/>
      <c r="T15" s="153"/>
      <c r="U15" s="153"/>
      <c r="V15" s="153"/>
      <c r="W15" s="153"/>
      <c r="X15" s="153"/>
      <c r="Y15" s="16"/>
    </row>
    <row r="16" spans="1:25" x14ac:dyDescent="0.2">
      <c r="A16" s="49">
        <v>45323</v>
      </c>
      <c r="B16" s="48" t="s">
        <v>48</v>
      </c>
      <c r="C16" s="47" t="s">
        <v>50</v>
      </c>
      <c r="D16" s="50" t="s">
        <v>8</v>
      </c>
      <c r="E16" s="47" t="s">
        <v>63</v>
      </c>
      <c r="F16" s="50" t="s">
        <v>28</v>
      </c>
      <c r="G16" s="47" t="s">
        <v>23</v>
      </c>
      <c r="L16" s="11"/>
      <c r="M16" s="153" t="s">
        <v>60</v>
      </c>
      <c r="N16" s="153"/>
      <c r="O16" s="153"/>
      <c r="P16" s="153"/>
      <c r="Q16" s="153"/>
      <c r="R16" s="153"/>
      <c r="S16" s="153"/>
      <c r="T16" s="15"/>
      <c r="U16" s="15"/>
      <c r="V16" s="15"/>
      <c r="W16" s="16"/>
      <c r="X16" s="16"/>
      <c r="Y16" s="16"/>
    </row>
    <row r="17" spans="1:25" x14ac:dyDescent="0.2">
      <c r="A17" s="49">
        <v>45324</v>
      </c>
      <c r="B17" s="48" t="s">
        <v>48</v>
      </c>
      <c r="C17" s="47" t="s">
        <v>50</v>
      </c>
      <c r="D17" s="50" t="s">
        <v>7</v>
      </c>
      <c r="E17" s="47" t="s">
        <v>63</v>
      </c>
      <c r="F17" s="50" t="s">
        <v>12</v>
      </c>
      <c r="G17" s="47" t="s">
        <v>24</v>
      </c>
      <c r="L17" s="11"/>
      <c r="M17" s="153" t="s">
        <v>61</v>
      </c>
      <c r="N17" s="153"/>
      <c r="O17" s="153"/>
      <c r="P17" s="153"/>
      <c r="Q17" s="153"/>
      <c r="R17" s="153"/>
      <c r="S17" s="153"/>
      <c r="T17" s="153"/>
      <c r="U17" s="153"/>
      <c r="V17" s="153"/>
      <c r="W17" s="153"/>
      <c r="X17" s="153"/>
      <c r="Y17" s="16"/>
    </row>
    <row r="18" spans="1:25" x14ac:dyDescent="0.2">
      <c r="A18" s="49">
        <v>45324</v>
      </c>
      <c r="B18" s="48" t="s">
        <v>48</v>
      </c>
      <c r="C18" s="47" t="s">
        <v>50</v>
      </c>
      <c r="D18" s="50" t="s">
        <v>7</v>
      </c>
      <c r="E18" s="47" t="s">
        <v>63</v>
      </c>
      <c r="F18" s="50" t="s">
        <v>14</v>
      </c>
      <c r="G18" s="47" t="s">
        <v>23</v>
      </c>
      <c r="L18" s="11"/>
      <c r="M18" s="14"/>
      <c r="N18" s="15"/>
      <c r="O18" s="15"/>
      <c r="P18" s="15"/>
      <c r="Q18" s="15"/>
      <c r="R18" s="15"/>
      <c r="S18" s="15"/>
      <c r="T18" s="15"/>
      <c r="U18" s="15"/>
      <c r="V18" s="15"/>
      <c r="W18" s="16"/>
      <c r="X18" s="16"/>
      <c r="Y18" s="16"/>
    </row>
    <row r="19" spans="1:25" x14ac:dyDescent="0.2">
      <c r="A19" s="49">
        <v>45324</v>
      </c>
      <c r="B19" s="48" t="s">
        <v>48</v>
      </c>
      <c r="C19" s="47" t="s">
        <v>50</v>
      </c>
      <c r="D19" s="50" t="s">
        <v>8</v>
      </c>
      <c r="E19" s="47" t="s">
        <v>64</v>
      </c>
      <c r="F19" s="50" t="s">
        <v>28</v>
      </c>
      <c r="G19" s="47" t="s">
        <v>23</v>
      </c>
      <c r="M19" s="153" t="s">
        <v>38</v>
      </c>
      <c r="N19" s="153"/>
      <c r="O19" s="153"/>
      <c r="P19" s="153"/>
      <c r="Q19" s="153"/>
      <c r="R19" s="153"/>
      <c r="S19" s="153"/>
      <c r="T19" s="153"/>
      <c r="U19" s="153"/>
      <c r="V19" s="153"/>
      <c r="W19" s="153"/>
      <c r="X19" s="16"/>
      <c r="Y19" s="16"/>
    </row>
    <row r="20" spans="1:25" x14ac:dyDescent="0.2">
      <c r="A20" s="49">
        <v>45324</v>
      </c>
      <c r="B20" s="48" t="s">
        <v>48</v>
      </c>
      <c r="C20" s="47" t="s">
        <v>50</v>
      </c>
      <c r="D20" s="50" t="s">
        <v>7</v>
      </c>
      <c r="E20" s="47" t="s">
        <v>64</v>
      </c>
      <c r="F20" s="50" t="s">
        <v>13</v>
      </c>
      <c r="G20" s="47" t="s">
        <v>23</v>
      </c>
      <c r="L20" s="11"/>
      <c r="M20" s="154" t="s">
        <v>39</v>
      </c>
      <c r="N20" s="154"/>
      <c r="O20" s="154"/>
      <c r="P20" s="15"/>
      <c r="Q20" s="15"/>
      <c r="R20" s="15"/>
      <c r="S20" s="15"/>
      <c r="T20" s="15"/>
      <c r="U20" s="15"/>
      <c r="V20" s="15"/>
      <c r="W20" s="16"/>
      <c r="X20" s="16"/>
      <c r="Y20" s="16"/>
    </row>
    <row r="21" spans="1:25" x14ac:dyDescent="0.2">
      <c r="A21" s="49">
        <v>45324</v>
      </c>
      <c r="B21" s="48" t="s">
        <v>48</v>
      </c>
      <c r="C21" s="47" t="s">
        <v>52</v>
      </c>
      <c r="D21" s="50" t="s">
        <v>8</v>
      </c>
      <c r="E21" s="47" t="s">
        <v>64</v>
      </c>
      <c r="F21" s="50" t="s">
        <v>28</v>
      </c>
      <c r="G21" s="47" t="s">
        <v>23</v>
      </c>
      <c r="N21" s="15"/>
      <c r="O21" s="15"/>
      <c r="P21" s="15"/>
      <c r="Q21" s="15"/>
      <c r="R21" s="15"/>
      <c r="S21" s="15"/>
      <c r="T21" s="15"/>
      <c r="U21" s="15"/>
      <c r="V21" s="15"/>
      <c r="W21" s="16"/>
      <c r="X21" s="16"/>
      <c r="Y21" s="16"/>
    </row>
    <row r="22" spans="1:25" x14ac:dyDescent="0.2">
      <c r="A22" s="49">
        <v>45324</v>
      </c>
      <c r="B22" s="48" t="s">
        <v>48</v>
      </c>
      <c r="C22" s="47" t="s">
        <v>52</v>
      </c>
      <c r="D22" s="50" t="s">
        <v>7</v>
      </c>
      <c r="E22" s="47" t="s">
        <v>63</v>
      </c>
      <c r="F22" s="50" t="s">
        <v>15</v>
      </c>
      <c r="G22" s="47" t="s">
        <v>23</v>
      </c>
      <c r="M22" s="17"/>
      <c r="N22" s="10"/>
      <c r="O22" s="10"/>
      <c r="P22" s="10"/>
      <c r="Q22" s="10"/>
      <c r="R22" s="10"/>
      <c r="S22" s="10"/>
      <c r="T22" s="10"/>
      <c r="U22" s="10"/>
      <c r="V22" s="10"/>
    </row>
    <row r="23" spans="1:25" ht="17" thickBot="1" x14ac:dyDescent="0.25">
      <c r="U23" s="10"/>
      <c r="V23" s="10"/>
    </row>
    <row r="24" spans="1:25" ht="17" thickBot="1" x14ac:dyDescent="0.25">
      <c r="J24" s="157" t="s">
        <v>30</v>
      </c>
      <c r="K24" s="158"/>
      <c r="L24" s="158"/>
      <c r="M24" s="158"/>
      <c r="N24" s="158"/>
      <c r="O24" s="158"/>
      <c r="P24" s="158"/>
      <c r="Q24" s="158"/>
      <c r="R24" s="158"/>
      <c r="S24" s="158"/>
      <c r="T24" s="159"/>
      <c r="U24" s="10"/>
      <c r="V24" s="10"/>
    </row>
    <row r="25" spans="1:25" ht="17" thickBot="1" x14ac:dyDescent="0.25"/>
    <row r="26" spans="1:25" ht="17" thickBot="1" x14ac:dyDescent="0.25">
      <c r="J26" s="134" t="s">
        <v>34</v>
      </c>
      <c r="K26" s="134"/>
      <c r="L26" s="37"/>
      <c r="M26" s="33" t="s">
        <v>7</v>
      </c>
      <c r="N26" s="34"/>
      <c r="O26" s="19"/>
      <c r="P26" s="115" t="s">
        <v>22</v>
      </c>
      <c r="Q26" s="116"/>
      <c r="R26" s="116"/>
      <c r="S26" s="116"/>
      <c r="T26" s="117"/>
      <c r="U26" s="20"/>
    </row>
    <row r="27" spans="1:25" ht="17" thickBot="1" x14ac:dyDescent="0.25">
      <c r="J27" s="18"/>
      <c r="K27" s="18"/>
      <c r="L27" s="38"/>
      <c r="M27" s="18" t="s">
        <v>42</v>
      </c>
      <c r="N27" s="19"/>
      <c r="O27" s="19"/>
      <c r="P27" s="118"/>
      <c r="Q27" s="119"/>
      <c r="R27" s="119"/>
      <c r="S27" s="119"/>
      <c r="T27" s="120"/>
      <c r="U27" s="20"/>
    </row>
    <row r="28" spans="1:25" ht="17" thickBot="1" x14ac:dyDescent="0.25">
      <c r="J28" s="18"/>
      <c r="K28" s="18"/>
      <c r="L28" s="39"/>
      <c r="M28" s="18" t="s">
        <v>9</v>
      </c>
      <c r="N28" s="19"/>
      <c r="O28" s="19"/>
      <c r="P28" s="135" t="s">
        <v>19</v>
      </c>
      <c r="Q28" s="135"/>
      <c r="R28" s="135"/>
      <c r="S28" s="106" t="s">
        <v>20</v>
      </c>
      <c r="T28" s="108"/>
      <c r="U28" s="20"/>
    </row>
    <row r="29" spans="1:25" ht="17" thickBot="1" x14ac:dyDescent="0.25">
      <c r="J29" s="18"/>
      <c r="K29" s="18"/>
      <c r="L29" s="40"/>
      <c r="M29" s="35" t="s">
        <v>43</v>
      </c>
      <c r="N29" s="36"/>
      <c r="O29" s="19"/>
      <c r="P29" s="135"/>
      <c r="Q29" s="135"/>
      <c r="R29" s="135"/>
      <c r="S29" s="109"/>
      <c r="T29" s="111"/>
      <c r="U29" s="20"/>
    </row>
    <row r="30" spans="1:25" ht="17" thickBot="1" x14ac:dyDescent="0.25">
      <c r="J30" s="18"/>
      <c r="K30" s="18"/>
      <c r="L30" s="18"/>
      <c r="M30" s="18"/>
      <c r="N30" s="18"/>
      <c r="O30" s="19"/>
      <c r="P30" s="135"/>
      <c r="Q30" s="135"/>
      <c r="R30" s="135"/>
      <c r="S30" s="109"/>
      <c r="T30" s="111"/>
      <c r="U30" s="20"/>
    </row>
    <row r="31" spans="1:25" ht="17" thickBot="1" x14ac:dyDescent="0.25">
      <c r="J31" s="18"/>
      <c r="K31" s="18"/>
      <c r="L31" s="18"/>
      <c r="M31" s="18"/>
      <c r="N31" s="18"/>
      <c r="O31" s="19"/>
      <c r="P31" s="135"/>
      <c r="Q31" s="135"/>
      <c r="R31" s="135"/>
      <c r="S31" s="112"/>
      <c r="T31" s="114"/>
      <c r="U31" s="20"/>
    </row>
    <row r="32" spans="1:25" ht="17" thickBot="1" x14ac:dyDescent="0.25">
      <c r="J32" s="21"/>
      <c r="K32" s="21"/>
      <c r="L32" s="145" t="s">
        <v>26</v>
      </c>
      <c r="M32" s="146"/>
      <c r="N32" s="149" t="s">
        <v>27</v>
      </c>
      <c r="O32" s="150"/>
      <c r="P32" s="123" t="s">
        <v>17</v>
      </c>
      <c r="Q32" s="123" t="s">
        <v>21</v>
      </c>
      <c r="R32" s="123" t="s">
        <v>18</v>
      </c>
      <c r="S32" s="129" t="s">
        <v>32</v>
      </c>
      <c r="T32" s="143" t="s">
        <v>33</v>
      </c>
      <c r="U32" s="20"/>
    </row>
    <row r="33" spans="10:21" ht="17" thickBot="1" x14ac:dyDescent="0.25">
      <c r="J33" s="21"/>
      <c r="K33" s="21"/>
      <c r="L33" s="147"/>
      <c r="M33" s="148"/>
      <c r="N33" s="151"/>
      <c r="O33" s="152"/>
      <c r="P33" s="123"/>
      <c r="Q33" s="123"/>
      <c r="R33" s="123"/>
      <c r="S33" s="129"/>
      <c r="T33" s="143"/>
      <c r="U33" s="20"/>
    </row>
    <row r="34" spans="10:21" ht="18" customHeight="1" thickBot="1" x14ac:dyDescent="0.25">
      <c r="J34" s="144" t="s">
        <v>25</v>
      </c>
      <c r="K34" s="143">
        <f>M34+M58</f>
        <v>21</v>
      </c>
      <c r="L34" s="127" t="s">
        <v>23</v>
      </c>
      <c r="M34" s="123">
        <f>COUNTIF(Tabla325[¿Reservó su cita?],L34)</f>
        <v>20</v>
      </c>
      <c r="N34" s="128" t="s">
        <v>7</v>
      </c>
      <c r="O34" s="123">
        <f>COUNTIFS(Tabla325[¿Es primera vez o subsecuente?],N34,Tabla325[¿Reservó su cita?],L34)</f>
        <v>13</v>
      </c>
      <c r="P34" s="129" t="s">
        <v>9</v>
      </c>
      <c r="Q34" s="123">
        <f>T34+T38+T39</f>
        <v>8</v>
      </c>
      <c r="R34" s="130">
        <f>Q34*100/O34</f>
        <v>61.53846153846154</v>
      </c>
      <c r="S34" s="41" t="s">
        <v>10</v>
      </c>
      <c r="T34" s="22">
        <f>T35+T36+T37</f>
        <v>5</v>
      </c>
      <c r="U34" s="20"/>
    </row>
    <row r="35" spans="10:21" ht="17" thickBot="1" x14ac:dyDescent="0.25">
      <c r="J35" s="144"/>
      <c r="K35" s="143"/>
      <c r="L35" s="127"/>
      <c r="M35" s="123"/>
      <c r="N35" s="128"/>
      <c r="O35" s="123"/>
      <c r="P35" s="129"/>
      <c r="Q35" s="123"/>
      <c r="R35" s="130"/>
      <c r="S35" s="23" t="s">
        <v>14</v>
      </c>
      <c r="T35" s="24">
        <f>COUNTIFS(Tabla325[¿Cómo se enteró?],S35,Tabla325[¿Reservó su cita?],L34)</f>
        <v>2</v>
      </c>
      <c r="U35" s="20"/>
    </row>
    <row r="36" spans="10:21" ht="17" thickBot="1" x14ac:dyDescent="0.25">
      <c r="J36" s="144"/>
      <c r="K36" s="143"/>
      <c r="L36" s="127"/>
      <c r="M36" s="123"/>
      <c r="N36" s="128"/>
      <c r="O36" s="123"/>
      <c r="P36" s="129"/>
      <c r="Q36" s="123"/>
      <c r="R36" s="130"/>
      <c r="S36" s="23" t="s">
        <v>15</v>
      </c>
      <c r="T36" s="24">
        <f>COUNTIFS(Tabla325[¿Cómo se enteró?],S36,Tabla325[¿Reservó su cita?],L34)</f>
        <v>3</v>
      </c>
      <c r="U36" s="20"/>
    </row>
    <row r="37" spans="10:21" ht="17" thickBot="1" x14ac:dyDescent="0.25">
      <c r="J37" s="144"/>
      <c r="K37" s="143"/>
      <c r="L37" s="127"/>
      <c r="M37" s="123"/>
      <c r="N37" s="128"/>
      <c r="O37" s="123"/>
      <c r="P37" s="129"/>
      <c r="Q37" s="123"/>
      <c r="R37" s="130"/>
      <c r="S37" s="23" t="s">
        <v>16</v>
      </c>
      <c r="T37" s="24">
        <f>COUNTIFS(Tabla325[¿Cómo se enteró?],S37,Tabla325[¿Reservó su cita?],L34)</f>
        <v>0</v>
      </c>
      <c r="U37" s="20"/>
    </row>
    <row r="38" spans="10:21" ht="17" thickBot="1" x14ac:dyDescent="0.25">
      <c r="J38" s="144"/>
      <c r="K38" s="143"/>
      <c r="L38" s="127"/>
      <c r="M38" s="123"/>
      <c r="N38" s="128"/>
      <c r="O38" s="123"/>
      <c r="P38" s="129"/>
      <c r="Q38" s="123"/>
      <c r="R38" s="130"/>
      <c r="S38" s="41" t="s">
        <v>11</v>
      </c>
      <c r="T38" s="22">
        <f>COUNTIFS(Tabla325[¿Cómo se enteró?],S38,Tabla325[¿Reservó su cita?],L34)</f>
        <v>3</v>
      </c>
      <c r="U38" s="20"/>
    </row>
    <row r="39" spans="10:21" ht="17" thickBot="1" x14ac:dyDescent="0.25">
      <c r="J39" s="144"/>
      <c r="K39" s="143"/>
      <c r="L39" s="127"/>
      <c r="M39" s="123"/>
      <c r="N39" s="128"/>
      <c r="O39" s="123"/>
      <c r="P39" s="129"/>
      <c r="Q39" s="123"/>
      <c r="R39" s="130"/>
      <c r="S39" s="41" t="s">
        <v>12</v>
      </c>
      <c r="T39" s="22">
        <f>COUNTIFS(Tabla325[¿Cómo se enteró?],S39,Tabla325[¿Reservó su cita?],L34)</f>
        <v>0</v>
      </c>
      <c r="U39" s="20"/>
    </row>
    <row r="40" spans="10:21" ht="17" thickBot="1" x14ac:dyDescent="0.25">
      <c r="J40" s="144"/>
      <c r="K40" s="143"/>
      <c r="L40" s="127"/>
      <c r="M40" s="123"/>
      <c r="N40" s="128"/>
      <c r="O40" s="123"/>
      <c r="P40" s="131" t="s">
        <v>31</v>
      </c>
      <c r="Q40" s="123">
        <f>COUNTIFS(Tabla325[¿Cómo se enteró?],S40,Tabla325[¿Es primera vez o subsecuente?],N34)</f>
        <v>5</v>
      </c>
      <c r="R40" s="130">
        <f>Q40*100/O34</f>
        <v>38.46153846153846</v>
      </c>
      <c r="S40" s="25" t="s">
        <v>13</v>
      </c>
      <c r="T40" s="26"/>
      <c r="U40" s="20"/>
    </row>
    <row r="41" spans="10:21" ht="17" thickBot="1" x14ac:dyDescent="0.25">
      <c r="J41" s="144"/>
      <c r="K41" s="143"/>
      <c r="L41" s="127"/>
      <c r="M41" s="123"/>
      <c r="N41" s="128"/>
      <c r="O41" s="123"/>
      <c r="P41" s="131"/>
      <c r="Q41" s="123"/>
      <c r="R41" s="130"/>
      <c r="S41" s="25" t="s">
        <v>28</v>
      </c>
      <c r="T41" s="26"/>
      <c r="U41" s="20"/>
    </row>
    <row r="42" spans="10:21" ht="17" thickBot="1" x14ac:dyDescent="0.25">
      <c r="J42" s="144"/>
      <c r="K42" s="143"/>
      <c r="L42" s="127"/>
      <c r="M42" s="123"/>
      <c r="N42" s="128"/>
      <c r="O42" s="123"/>
      <c r="P42" s="131"/>
      <c r="Q42" s="123"/>
      <c r="R42" s="130"/>
      <c r="S42" s="27"/>
      <c r="T42" s="28"/>
      <c r="U42" s="20"/>
    </row>
    <row r="43" spans="10:21" ht="17" thickBot="1" x14ac:dyDescent="0.25">
      <c r="J43" s="144"/>
      <c r="K43" s="143"/>
      <c r="L43" s="127"/>
      <c r="M43" s="123"/>
      <c r="N43" s="128"/>
      <c r="O43" s="123"/>
      <c r="P43" s="131"/>
      <c r="Q43" s="123"/>
      <c r="R43" s="130"/>
      <c r="S43" s="29"/>
      <c r="T43" s="26"/>
      <c r="U43" s="20"/>
    </row>
    <row r="44" spans="10:21" ht="17" thickBot="1" x14ac:dyDescent="0.25">
      <c r="J44" s="144"/>
      <c r="K44" s="143"/>
      <c r="L44" s="127"/>
      <c r="M44" s="123"/>
      <c r="N44" s="128"/>
      <c r="O44" s="123"/>
      <c r="P44" s="131"/>
      <c r="Q44" s="123"/>
      <c r="R44" s="130"/>
      <c r="S44" s="30"/>
      <c r="T44" s="21"/>
      <c r="U44" s="20"/>
    </row>
    <row r="45" spans="10:21" ht="17" thickBot="1" x14ac:dyDescent="0.25">
      <c r="J45" s="144"/>
      <c r="K45" s="143"/>
      <c r="L45" s="127"/>
      <c r="M45" s="123"/>
      <c r="N45" s="128"/>
      <c r="O45" s="123"/>
      <c r="P45" s="131"/>
      <c r="Q45" s="123"/>
      <c r="R45" s="130"/>
      <c r="S45" s="30"/>
      <c r="T45" s="21"/>
      <c r="U45" s="20"/>
    </row>
    <row r="46" spans="10:21" ht="17" thickBot="1" x14ac:dyDescent="0.25">
      <c r="J46" s="144"/>
      <c r="K46" s="143"/>
      <c r="L46" s="127"/>
      <c r="M46" s="123"/>
      <c r="N46" s="122" t="s">
        <v>8</v>
      </c>
      <c r="O46" s="123">
        <f>COUNTIFS(Tabla325[¿Es primera vez o subsecuente?],N46,Tabla325[¿Reservó su cita?],L34)</f>
        <v>7</v>
      </c>
      <c r="P46" s="21"/>
      <c r="Q46" s="21"/>
      <c r="R46" s="31"/>
      <c r="S46" s="32"/>
      <c r="T46" s="21"/>
      <c r="U46" s="20"/>
    </row>
    <row r="47" spans="10:21" ht="17" thickBot="1" x14ac:dyDescent="0.25">
      <c r="J47" s="144"/>
      <c r="K47" s="143"/>
      <c r="L47" s="127"/>
      <c r="M47" s="123"/>
      <c r="N47" s="122"/>
      <c r="O47" s="123"/>
      <c r="P47" s="21"/>
      <c r="Q47" s="26"/>
      <c r="R47" s="21"/>
      <c r="S47" s="21"/>
      <c r="T47" s="21"/>
      <c r="U47" s="20"/>
    </row>
    <row r="48" spans="10:21" ht="17" thickBot="1" x14ac:dyDescent="0.25">
      <c r="J48" s="144"/>
      <c r="K48" s="143"/>
      <c r="L48" s="127"/>
      <c r="M48" s="123"/>
      <c r="N48" s="122"/>
      <c r="O48" s="123"/>
      <c r="P48" s="21"/>
      <c r="Q48" s="26"/>
      <c r="R48" s="21"/>
      <c r="S48" s="21"/>
      <c r="T48" s="21"/>
      <c r="U48" s="20"/>
    </row>
    <row r="49" spans="10:21" ht="17" thickBot="1" x14ac:dyDescent="0.25">
      <c r="J49" s="144"/>
      <c r="K49" s="143"/>
      <c r="L49" s="127"/>
      <c r="M49" s="123"/>
      <c r="N49" s="122"/>
      <c r="O49" s="123"/>
      <c r="P49" s="21"/>
      <c r="Q49" s="26"/>
      <c r="R49" s="21"/>
      <c r="S49" s="21"/>
      <c r="T49" s="21"/>
      <c r="U49" s="20"/>
    </row>
    <row r="50" spans="10:21" ht="17" thickBot="1" x14ac:dyDescent="0.25">
      <c r="J50" s="144"/>
      <c r="K50" s="143"/>
      <c r="L50" s="127"/>
      <c r="M50" s="123"/>
      <c r="N50" s="122"/>
      <c r="O50" s="123"/>
      <c r="P50" s="21"/>
      <c r="Q50" s="21"/>
      <c r="R50" s="21"/>
      <c r="S50" s="21"/>
      <c r="T50" s="21"/>
      <c r="U50" s="20"/>
    </row>
    <row r="51" spans="10:21" ht="17" thickBot="1" x14ac:dyDescent="0.25">
      <c r="J51" s="144"/>
      <c r="K51" s="143"/>
      <c r="L51" s="127"/>
      <c r="M51" s="123"/>
      <c r="N51" s="122"/>
      <c r="O51" s="123"/>
      <c r="P51" s="21"/>
      <c r="Q51" s="21"/>
      <c r="R51" s="21"/>
      <c r="S51" s="21"/>
      <c r="T51" s="21"/>
      <c r="U51" s="20"/>
    </row>
    <row r="52" spans="10:21" ht="17" thickBot="1" x14ac:dyDescent="0.25">
      <c r="J52" s="144"/>
      <c r="K52" s="143"/>
      <c r="L52" s="127"/>
      <c r="M52" s="123"/>
      <c r="N52" s="122"/>
      <c r="O52" s="123"/>
      <c r="P52" s="21"/>
      <c r="Q52" s="21"/>
      <c r="R52" s="21"/>
      <c r="S52" s="21"/>
      <c r="T52" s="21"/>
      <c r="U52" s="20"/>
    </row>
    <row r="53" spans="10:21" ht="17" thickBot="1" x14ac:dyDescent="0.25">
      <c r="J53" s="144"/>
      <c r="K53" s="143"/>
      <c r="L53" s="127"/>
      <c r="M53" s="123"/>
      <c r="N53" s="122"/>
      <c r="O53" s="123"/>
      <c r="P53" s="21"/>
      <c r="Q53" s="21"/>
      <c r="R53" s="21"/>
      <c r="S53" s="21"/>
      <c r="T53" s="21"/>
      <c r="U53" s="20"/>
    </row>
    <row r="54" spans="10:21" ht="17" thickBot="1" x14ac:dyDescent="0.25">
      <c r="J54" s="144"/>
      <c r="K54" s="143"/>
      <c r="L54" s="127"/>
      <c r="M54" s="123"/>
      <c r="N54" s="122"/>
      <c r="O54" s="123"/>
      <c r="P54" s="21"/>
      <c r="Q54" s="21"/>
      <c r="R54" s="21"/>
      <c r="S54" s="21"/>
      <c r="T54" s="21"/>
      <c r="U54" s="20"/>
    </row>
    <row r="55" spans="10:21" ht="17" thickBot="1" x14ac:dyDescent="0.25">
      <c r="J55" s="144"/>
      <c r="K55" s="143"/>
      <c r="L55" s="127"/>
      <c r="M55" s="123"/>
      <c r="N55" s="122"/>
      <c r="O55" s="123"/>
      <c r="P55" s="21"/>
      <c r="Q55" s="21"/>
      <c r="R55" s="21"/>
      <c r="S55" s="21"/>
      <c r="T55" s="21"/>
      <c r="U55" s="20"/>
    </row>
    <row r="56" spans="10:21" ht="17" thickBot="1" x14ac:dyDescent="0.25">
      <c r="J56" s="144"/>
      <c r="K56" s="143"/>
      <c r="L56" s="127"/>
      <c r="M56" s="123"/>
      <c r="N56" s="122"/>
      <c r="O56" s="123"/>
      <c r="P56" s="21"/>
      <c r="Q56" s="21"/>
      <c r="R56" s="21"/>
      <c r="S56" s="21"/>
      <c r="T56" s="21"/>
      <c r="U56" s="20"/>
    </row>
    <row r="57" spans="10:21" ht="17" thickBot="1" x14ac:dyDescent="0.25">
      <c r="J57" s="144"/>
      <c r="K57" s="143"/>
      <c r="L57" s="127"/>
      <c r="M57" s="123"/>
      <c r="N57" s="122"/>
      <c r="O57" s="123"/>
      <c r="P57" s="21"/>
      <c r="Q57" s="21"/>
      <c r="R57" s="21"/>
      <c r="S57" s="21"/>
      <c r="T57" s="21"/>
      <c r="U57" s="20"/>
    </row>
    <row r="58" spans="10:21" ht="17" thickBot="1" x14ac:dyDescent="0.25">
      <c r="J58" s="144"/>
      <c r="K58" s="143"/>
      <c r="L58" s="124" t="s">
        <v>24</v>
      </c>
      <c r="M58" s="123">
        <f>COUNTIF(Tabla325[¿Reservó su cita?],L58)</f>
        <v>1</v>
      </c>
      <c r="N58" s="21"/>
      <c r="O58" s="21"/>
      <c r="P58" s="21"/>
      <c r="Q58" s="21"/>
      <c r="R58" s="21"/>
      <c r="S58" s="21"/>
      <c r="T58" s="21"/>
      <c r="U58" s="20"/>
    </row>
    <row r="59" spans="10:21" ht="17" thickBot="1" x14ac:dyDescent="0.25">
      <c r="J59" s="144"/>
      <c r="K59" s="143"/>
      <c r="L59" s="124"/>
      <c r="M59" s="123"/>
      <c r="N59" s="21"/>
      <c r="O59" s="21"/>
      <c r="P59" s="18"/>
      <c r="Q59" s="18"/>
      <c r="R59" s="18"/>
      <c r="S59" s="18"/>
      <c r="T59" s="18"/>
      <c r="U59" s="20"/>
    </row>
    <row r="60" spans="10:21" ht="17" thickBot="1" x14ac:dyDescent="0.25">
      <c r="J60" s="144"/>
      <c r="K60" s="143"/>
      <c r="L60" s="124"/>
      <c r="M60" s="123"/>
      <c r="N60" s="21"/>
      <c r="O60" s="21"/>
      <c r="P60" s="21"/>
      <c r="Q60" s="21"/>
      <c r="R60" s="21"/>
      <c r="S60" s="21"/>
      <c r="T60" s="21"/>
      <c r="U60" s="20"/>
    </row>
  </sheetData>
  <mergeCells count="42">
    <mergeCell ref="M8:X9"/>
    <mergeCell ref="P26:T27"/>
    <mergeCell ref="P28:R31"/>
    <mergeCell ref="S28:T31"/>
    <mergeCell ref="L32:M33"/>
    <mergeCell ref="N32:O33"/>
    <mergeCell ref="P32:P33"/>
    <mergeCell ref="Q32:Q33"/>
    <mergeCell ref="R32:R33"/>
    <mergeCell ref="S32:S33"/>
    <mergeCell ref="L58:L60"/>
    <mergeCell ref="M58:M60"/>
    <mergeCell ref="T32:T33"/>
    <mergeCell ref="J34:J60"/>
    <mergeCell ref="K34:K60"/>
    <mergeCell ref="L34:L57"/>
    <mergeCell ref="M34:M57"/>
    <mergeCell ref="N34:N45"/>
    <mergeCell ref="O34:O45"/>
    <mergeCell ref="P34:P39"/>
    <mergeCell ref="Q34:Q39"/>
    <mergeCell ref="R34:R39"/>
    <mergeCell ref="P40:P45"/>
    <mergeCell ref="Q40:Q45"/>
    <mergeCell ref="R40:R45"/>
    <mergeCell ref="N46:N57"/>
    <mergeCell ref="O46:O57"/>
    <mergeCell ref="M19:W19"/>
    <mergeCell ref="M20:O20"/>
    <mergeCell ref="H1:Y1"/>
    <mergeCell ref="J26:K26"/>
    <mergeCell ref="M12:X12"/>
    <mergeCell ref="M13:Y13"/>
    <mergeCell ref="M14:X14"/>
    <mergeCell ref="M15:X15"/>
    <mergeCell ref="M16:S16"/>
    <mergeCell ref="M17:X17"/>
    <mergeCell ref="M4:W5"/>
    <mergeCell ref="M10:X11"/>
    <mergeCell ref="M6:U6"/>
    <mergeCell ref="M7:T7"/>
    <mergeCell ref="J24:T24"/>
  </mergeCells>
  <conditionalFormatting sqref="D2:D22">
    <cfRule type="containsText" dxfId="103" priority="28" operator="containsText" text="Primera vez">
      <formula>NOT(ISERROR(SEARCH("Primera vez",D2)))</formula>
    </cfRule>
    <cfRule type="containsText" dxfId="102" priority="30" operator="containsText" text="Primera vez">
      <formula>NOT(ISERROR(SEARCH("Primera vez",D2)))</formula>
    </cfRule>
    <cfRule type="containsText" dxfId="101" priority="31" operator="containsText" text="Primera vez">
      <formula>NOT(ISERROR(SEARCH("Primera vez",D2)))</formula>
    </cfRule>
    <cfRule type="colorScale" priority="32">
      <colorScale>
        <cfvo type="formula" val="$N$34"/>
        <cfvo type="formula" val="$N$46"/>
        <color rgb="FFFF7128"/>
        <color rgb="FFFFEF9C"/>
      </colorScale>
    </cfRule>
  </conditionalFormatting>
  <conditionalFormatting sqref="D2:D1048576">
    <cfRule type="containsText" dxfId="100" priority="1" operator="containsText" text="Subsecuente">
      <formula>NOT(ISERROR(SEARCH("Subsecuente",D2)))</formula>
    </cfRule>
    <cfRule type="containsText" dxfId="99" priority="2" operator="containsText" text="Subsecuente">
      <formula>NOT(ISERROR(SEARCH("Subsecuente",D2)))</formula>
    </cfRule>
    <cfRule type="containsText" dxfId="98" priority="3" operator="containsText" text="Subsecuente">
      <formula>NOT(ISERROR(SEARCH("Subsecuente",D2)))</formula>
    </cfRule>
    <cfRule type="containsText" dxfId="97" priority="4" operator="containsText" text="Primera vez">
      <formula>NOT(ISERROR(SEARCH("Primera vez",D2)))</formula>
    </cfRule>
    <cfRule type="containsText" dxfId="96" priority="5" operator="containsText" text="Subsecuente">
      <formula>NOT(ISERROR(SEARCH("Subsecuente",D2)))</formula>
    </cfRule>
    <cfRule type="containsText" dxfId="95" priority="6" operator="containsText" text="Subsecuente">
      <formula>NOT(ISERROR(SEARCH("Subsecuente",D2)))</formula>
    </cfRule>
    <cfRule type="containsText" dxfId="94" priority="13" operator="containsText" text="Primera vez">
      <formula>NOT(ISERROR(SEARCH("Primera vez",D2)))</formula>
    </cfRule>
  </conditionalFormatting>
  <conditionalFormatting sqref="D3:D22">
    <cfRule type="containsText" dxfId="93" priority="20" operator="containsText" text="Primera vez">
      <formula>NOT(ISERROR(SEARCH("Primera vez",D3)))</formula>
    </cfRule>
  </conditionalFormatting>
  <conditionalFormatting sqref="F1:F1048576">
    <cfRule type="containsText" dxfId="92" priority="7" operator="containsText" text="Recomendación">
      <formula>NOT(ISERROR(SEARCH("Recomendación",F1)))</formula>
    </cfRule>
    <cfRule type="containsText" dxfId="91" priority="8" operator="containsText" text="Medios impresos">
      <formula>NOT(ISERROR(SEARCH("Medios impresos",F1)))</formula>
    </cfRule>
    <cfRule type="containsText" dxfId="90" priority="12" operator="containsText" text="Facebook">
      <formula>NOT(ISERROR(SEARCH("Facebook",F1)))</formula>
    </cfRule>
  </conditionalFormatting>
  <conditionalFormatting sqref="F2:F22">
    <cfRule type="containsText" dxfId="89" priority="15" operator="containsText" text="Instagram">
      <formula>NOT(ISERROR(SEARCH("Instagram",F2)))</formula>
    </cfRule>
    <cfRule type="containsText" dxfId="88" priority="16" operator="containsText" text="Google, Facebook, Instagram">
      <formula>NOT(ISERROR(SEARCH("Google, Facebook, Instagram",F2)))</formula>
    </cfRule>
    <cfRule type="containsText" dxfId="87" priority="17" operator="containsText" text="Recomendación">
      <formula>NOT(ISERROR(SEARCH("Recomendación",F2)))</formula>
    </cfRule>
  </conditionalFormatting>
  <conditionalFormatting sqref="F2:F1048576">
    <cfRule type="containsText" dxfId="86" priority="9" operator="containsText" text="Instagram">
      <formula>NOT(ISERROR(SEARCH("Instagram",F2)))</formula>
    </cfRule>
    <cfRule type="containsText" dxfId="85" priority="10" operator="containsText" text="TikTok">
      <formula>NOT(ISERROR(SEARCH("TikTok",F2)))</formula>
    </cfRule>
    <cfRule type="containsText" dxfId="84" priority="11" operator="containsText" text="Google">
      <formula>NOT(ISERROR(SEARCH("Google",F2)))</formula>
    </cfRule>
  </conditionalFormatting>
  <dataValidations count="3">
    <dataValidation type="list" allowBlank="1" showInputMessage="1" showErrorMessage="1" promptTitle="Recuerda:" prompt="Aquí, si el paciente es subsecuente se anota &quot;No aplica&quot;" sqref="F2:F1048576" xr:uid="{4E53AE04-DD4D-384D-964B-C5609E9ABC1E}">
      <formula1>$S$35:$S$41</formula1>
    </dataValidation>
    <dataValidation type="list" allowBlank="1" showInputMessage="1" showErrorMessage="1" sqref="D2:D1048576" xr:uid="{08079222-7F46-8742-8629-2E752C869590}">
      <formula1>$N$34:$N$57</formula1>
    </dataValidation>
    <dataValidation type="list" allowBlank="1" showInputMessage="1" showErrorMessage="1" sqref="G2:G1048576" xr:uid="{04912DE5-DC30-4443-B641-E8326BD7D516}">
      <formula1>$L$34:$L$60</formula1>
    </dataValidation>
  </dataValidations>
  <hyperlinks>
    <hyperlink ref="H1" r:id="rId1" xr:uid="{13FF7130-27B9-084F-B1D6-758640F144CC}"/>
    <hyperlink ref="M20" r:id="rId2" xr:uid="{8D668CEF-181A-B046-90F6-552CE281748D}"/>
  </hyperlinks>
  <pageMargins left="0.7" right="0.7" top="0.75" bottom="0.75" header="0.3" footer="0.3"/>
  <drawing r:id="rId3"/>
  <legacyDrawing r:id="rId4"/>
  <tableParts count="1">
    <tablePart r:id="rId5"/>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2FA0C7-FA6B-5D44-B2CE-DA24B2D9DE86}">
  <sheetPr>
    <tabColor theme="9" tint="0.59999389629810485"/>
  </sheetPr>
  <dimension ref="A1:Y40"/>
  <sheetViews>
    <sheetView zoomScale="80" zoomScaleNormal="80" workbookViewId="0">
      <pane ySplit="1" topLeftCell="A2" activePane="bottomLeft" state="frozen"/>
      <selection pane="bottomLeft" activeCell="G2" sqref="G2"/>
    </sheetView>
  </sheetViews>
  <sheetFormatPr baseColWidth="10" defaultRowHeight="16" x14ac:dyDescent="0.2"/>
  <cols>
    <col min="1" max="1" width="24.33203125" style="1" bestFit="1" customWidth="1"/>
    <col min="2" max="2" width="16.33203125" style="44" customWidth="1"/>
    <col min="3" max="3" width="15.5" style="44" customWidth="1"/>
    <col min="4" max="4" width="15.5" bestFit="1" customWidth="1"/>
    <col min="5" max="5" width="19.1640625" style="44" customWidth="1"/>
    <col min="6" max="6" width="17.83203125" customWidth="1"/>
    <col min="7" max="7" width="17.1640625" style="44" customWidth="1"/>
    <col min="8" max="8" width="6.1640625" style="2" customWidth="1"/>
    <col min="9" max="9" width="9.6640625" style="3" customWidth="1"/>
    <col min="10" max="10" width="17" style="3" customWidth="1"/>
    <col min="11" max="11" width="11" style="3" customWidth="1"/>
    <col min="12" max="12" width="10.83203125" style="3"/>
    <col min="13" max="13" width="13.5" style="3" customWidth="1"/>
    <col min="14" max="14" width="12.6640625" style="3" customWidth="1"/>
    <col min="15" max="15" width="17.33203125" style="3" customWidth="1"/>
    <col min="16" max="16" width="11" style="3" customWidth="1"/>
    <col min="17" max="17" width="14.33203125" style="3" customWidth="1"/>
    <col min="18" max="18" width="23.1640625" style="3" customWidth="1"/>
    <col min="19" max="19" width="16.1640625" style="3" bestFit="1" customWidth="1"/>
    <col min="20" max="20" width="10.5" style="3" customWidth="1"/>
    <col min="21" max="21" width="10.83203125" style="3"/>
    <col min="22" max="22" width="5.33203125" style="3" customWidth="1"/>
    <col min="23" max="23" width="3" style="3" customWidth="1"/>
    <col min="24" max="24" width="10.83203125" style="3" customWidth="1"/>
    <col min="25" max="16384" width="10.83203125" style="3"/>
  </cols>
  <sheetData>
    <row r="1" spans="1:25" s="9" customFormat="1" ht="38" customHeight="1" thickBot="1" x14ac:dyDescent="0.25">
      <c r="A1" s="42" t="s">
        <v>0</v>
      </c>
      <c r="B1" s="43" t="s">
        <v>1</v>
      </c>
      <c r="C1" s="43" t="s">
        <v>2</v>
      </c>
      <c r="D1" s="8" t="s">
        <v>3</v>
      </c>
      <c r="E1" s="43" t="s">
        <v>4</v>
      </c>
      <c r="F1" s="8" t="s">
        <v>5</v>
      </c>
      <c r="G1" s="45" t="s">
        <v>6</v>
      </c>
      <c r="H1" s="132" t="s">
        <v>35</v>
      </c>
      <c r="I1" s="133"/>
      <c r="J1" s="133"/>
      <c r="K1" s="133"/>
      <c r="L1" s="133"/>
      <c r="M1" s="133"/>
      <c r="N1" s="133"/>
      <c r="O1" s="133"/>
      <c r="P1" s="133"/>
      <c r="Q1" s="133"/>
      <c r="R1" s="133"/>
      <c r="S1" s="133"/>
      <c r="T1" s="133"/>
      <c r="U1" s="133"/>
      <c r="V1" s="133"/>
      <c r="W1" s="133"/>
      <c r="X1" s="133"/>
      <c r="Y1" s="133"/>
    </row>
    <row r="3" spans="1:25" ht="17" thickBot="1" x14ac:dyDescent="0.25">
      <c r="U3" s="10"/>
    </row>
    <row r="4" spans="1:25" ht="16" customHeight="1" thickBot="1" x14ac:dyDescent="0.25">
      <c r="J4" s="157" t="s">
        <v>30</v>
      </c>
      <c r="K4" s="158"/>
      <c r="L4" s="158"/>
      <c r="M4" s="158"/>
      <c r="N4" s="158"/>
      <c r="O4" s="158"/>
      <c r="P4" s="158"/>
      <c r="Q4" s="158"/>
      <c r="R4" s="158"/>
      <c r="S4" s="158"/>
      <c r="T4" s="159"/>
      <c r="U4" s="10"/>
    </row>
    <row r="5" spans="1:25" ht="17" thickBot="1" x14ac:dyDescent="0.25"/>
    <row r="6" spans="1:25" ht="17" thickBot="1" x14ac:dyDescent="0.25">
      <c r="J6" s="134" t="s">
        <v>34</v>
      </c>
      <c r="K6" s="134"/>
      <c r="L6" s="37"/>
      <c r="M6" s="33" t="s">
        <v>7</v>
      </c>
      <c r="N6" s="34"/>
      <c r="O6" s="19"/>
      <c r="P6" s="115" t="s">
        <v>22</v>
      </c>
      <c r="Q6" s="116"/>
      <c r="R6" s="116"/>
      <c r="S6" s="116"/>
      <c r="T6" s="117"/>
      <c r="U6" s="20"/>
    </row>
    <row r="7" spans="1:25" ht="17" thickBot="1" x14ac:dyDescent="0.25">
      <c r="J7" s="18"/>
      <c r="K7" s="18"/>
      <c r="L7" s="38"/>
      <c r="M7" s="18" t="s">
        <v>42</v>
      </c>
      <c r="N7" s="19"/>
      <c r="O7" s="19"/>
      <c r="P7" s="118"/>
      <c r="Q7" s="119"/>
      <c r="R7" s="119"/>
      <c r="S7" s="119"/>
      <c r="T7" s="120"/>
      <c r="U7" s="20"/>
    </row>
    <row r="8" spans="1:25" ht="17" thickBot="1" x14ac:dyDescent="0.25">
      <c r="J8" s="18"/>
      <c r="K8" s="18"/>
      <c r="L8" s="39"/>
      <c r="M8" s="18" t="s">
        <v>9</v>
      </c>
      <c r="N8" s="19"/>
      <c r="O8" s="19"/>
      <c r="P8" s="135" t="s">
        <v>19</v>
      </c>
      <c r="Q8" s="135"/>
      <c r="R8" s="135"/>
      <c r="S8" s="106" t="s">
        <v>20</v>
      </c>
      <c r="T8" s="108"/>
      <c r="U8" s="20"/>
    </row>
    <row r="9" spans="1:25" ht="17" customHeight="1" thickBot="1" x14ac:dyDescent="0.25">
      <c r="J9" s="18"/>
      <c r="K9" s="18"/>
      <c r="L9" s="40"/>
      <c r="M9" s="35" t="s">
        <v>43</v>
      </c>
      <c r="N9" s="36"/>
      <c r="O9" s="19"/>
      <c r="P9" s="135"/>
      <c r="Q9" s="135"/>
      <c r="R9" s="135"/>
      <c r="S9" s="109"/>
      <c r="T9" s="111"/>
      <c r="U9" s="20"/>
    </row>
    <row r="10" spans="1:25" ht="17" thickBot="1" x14ac:dyDescent="0.25">
      <c r="J10" s="18"/>
      <c r="K10" s="18"/>
      <c r="L10" s="18"/>
      <c r="M10" s="18"/>
      <c r="N10" s="18"/>
      <c r="O10" s="19"/>
      <c r="P10" s="135"/>
      <c r="Q10" s="135"/>
      <c r="R10" s="135"/>
      <c r="S10" s="109"/>
      <c r="T10" s="111"/>
      <c r="U10" s="20"/>
    </row>
    <row r="11" spans="1:25" ht="17" thickBot="1" x14ac:dyDescent="0.25">
      <c r="J11" s="18"/>
      <c r="K11" s="18"/>
      <c r="L11" s="18"/>
      <c r="M11" s="18"/>
      <c r="N11" s="18"/>
      <c r="O11" s="19"/>
      <c r="P11" s="135"/>
      <c r="Q11" s="135"/>
      <c r="R11" s="135"/>
      <c r="S11" s="112"/>
      <c r="T11" s="114"/>
      <c r="U11" s="20"/>
    </row>
    <row r="12" spans="1:25" ht="17" thickBot="1" x14ac:dyDescent="0.25">
      <c r="J12" s="21"/>
      <c r="K12" s="21"/>
      <c r="L12" s="145" t="s">
        <v>26</v>
      </c>
      <c r="M12" s="146"/>
      <c r="N12" s="149" t="s">
        <v>27</v>
      </c>
      <c r="O12" s="150"/>
      <c r="P12" s="123" t="s">
        <v>17</v>
      </c>
      <c r="Q12" s="123" t="s">
        <v>21</v>
      </c>
      <c r="R12" s="123" t="s">
        <v>18</v>
      </c>
      <c r="S12" s="129" t="s">
        <v>32</v>
      </c>
      <c r="T12" s="143" t="s">
        <v>33</v>
      </c>
      <c r="U12" s="20"/>
    </row>
    <row r="13" spans="1:25" ht="17" thickBot="1" x14ac:dyDescent="0.25">
      <c r="J13" s="21"/>
      <c r="K13" s="21"/>
      <c r="L13" s="147"/>
      <c r="M13" s="148"/>
      <c r="N13" s="151"/>
      <c r="O13" s="152"/>
      <c r="P13" s="123"/>
      <c r="Q13" s="123"/>
      <c r="R13" s="123"/>
      <c r="S13" s="129"/>
      <c r="T13" s="143"/>
      <c r="U13" s="20"/>
    </row>
    <row r="14" spans="1:25" ht="17" thickBot="1" x14ac:dyDescent="0.25">
      <c r="J14" s="144" t="s">
        <v>25</v>
      </c>
      <c r="K14" s="143">
        <f>M14+M38</f>
        <v>0</v>
      </c>
      <c r="L14" s="127" t="s">
        <v>23</v>
      </c>
      <c r="M14" s="123">
        <f>COUNTIF(Tabla3256[¿Reservó su cita?],L14)</f>
        <v>0</v>
      </c>
      <c r="N14" s="128" t="s">
        <v>7</v>
      </c>
      <c r="O14" s="123">
        <f>COUNTIFS(Tabla3256[¿Es primera vez o subsecuente?],N14,Tabla3256[¿Reservó su cita?],L14)</f>
        <v>0</v>
      </c>
      <c r="P14" s="129" t="s">
        <v>9</v>
      </c>
      <c r="Q14" s="123">
        <f>T14+T18+T19</f>
        <v>0</v>
      </c>
      <c r="R14" s="130" t="e">
        <f>Q14*100/O14</f>
        <v>#DIV/0!</v>
      </c>
      <c r="S14" s="41" t="s">
        <v>10</v>
      </c>
      <c r="T14" s="22">
        <f>T15+T16+T17</f>
        <v>0</v>
      </c>
      <c r="U14" s="20"/>
    </row>
    <row r="15" spans="1:25" ht="17" thickBot="1" x14ac:dyDescent="0.25">
      <c r="J15" s="144"/>
      <c r="K15" s="143"/>
      <c r="L15" s="127"/>
      <c r="M15" s="123"/>
      <c r="N15" s="128"/>
      <c r="O15" s="123"/>
      <c r="P15" s="129"/>
      <c r="Q15" s="123"/>
      <c r="R15" s="130"/>
      <c r="S15" s="23" t="s">
        <v>14</v>
      </c>
      <c r="T15" s="24">
        <f>COUNTIFS(Tabla3256[¿Cómo se enteró?],S15,Tabla3256[¿Reservó su cita?],L14)</f>
        <v>0</v>
      </c>
      <c r="U15" s="20"/>
    </row>
    <row r="16" spans="1:25" ht="17" thickBot="1" x14ac:dyDescent="0.25">
      <c r="J16" s="144"/>
      <c r="K16" s="143"/>
      <c r="L16" s="127"/>
      <c r="M16" s="123"/>
      <c r="N16" s="128"/>
      <c r="O16" s="123"/>
      <c r="P16" s="129"/>
      <c r="Q16" s="123"/>
      <c r="R16" s="130"/>
      <c r="S16" s="23" t="s">
        <v>15</v>
      </c>
      <c r="T16" s="24">
        <f>COUNTIFS(Tabla3256[¿Cómo se enteró?],S16,Tabla3256[¿Reservó su cita?],L14)</f>
        <v>0</v>
      </c>
      <c r="U16" s="20"/>
    </row>
    <row r="17" spans="10:22" ht="17" thickBot="1" x14ac:dyDescent="0.25">
      <c r="J17" s="144"/>
      <c r="K17" s="143"/>
      <c r="L17" s="127"/>
      <c r="M17" s="123"/>
      <c r="N17" s="128"/>
      <c r="O17" s="123"/>
      <c r="P17" s="129"/>
      <c r="Q17" s="123"/>
      <c r="R17" s="130"/>
      <c r="S17" s="23" t="s">
        <v>16</v>
      </c>
      <c r="T17" s="24">
        <f>COUNTIFS(Tabla3256[¿Cómo se enteró?],S17,Tabla3256[¿Reservó su cita?],L14)</f>
        <v>0</v>
      </c>
      <c r="U17" s="20"/>
    </row>
    <row r="18" spans="10:22" ht="17" thickBot="1" x14ac:dyDescent="0.25">
      <c r="J18" s="144"/>
      <c r="K18" s="143"/>
      <c r="L18" s="127"/>
      <c r="M18" s="123"/>
      <c r="N18" s="128"/>
      <c r="O18" s="123"/>
      <c r="P18" s="129"/>
      <c r="Q18" s="123"/>
      <c r="R18" s="130"/>
      <c r="S18" s="41" t="s">
        <v>11</v>
      </c>
      <c r="T18" s="22">
        <f>COUNTIFS(Tabla3256[¿Cómo se enteró?],S18,Tabla3256[¿Reservó su cita?],L14)</f>
        <v>0</v>
      </c>
      <c r="U18" s="20"/>
    </row>
    <row r="19" spans="10:22" ht="17" thickBot="1" x14ac:dyDescent="0.25">
      <c r="J19" s="144"/>
      <c r="K19" s="143"/>
      <c r="L19" s="127"/>
      <c r="M19" s="123"/>
      <c r="N19" s="128"/>
      <c r="O19" s="123"/>
      <c r="P19" s="129"/>
      <c r="Q19" s="123"/>
      <c r="R19" s="130"/>
      <c r="S19" s="41" t="s">
        <v>12</v>
      </c>
      <c r="T19" s="22">
        <f>COUNTIFS(Tabla3256[¿Cómo se enteró?],S19,Tabla3256[¿Reservó su cita?],L14)</f>
        <v>0</v>
      </c>
      <c r="U19" s="20"/>
    </row>
    <row r="20" spans="10:22" ht="17" thickBot="1" x14ac:dyDescent="0.25">
      <c r="J20" s="144"/>
      <c r="K20" s="143"/>
      <c r="L20" s="127"/>
      <c r="M20" s="123"/>
      <c r="N20" s="128"/>
      <c r="O20" s="123"/>
      <c r="P20" s="131" t="s">
        <v>31</v>
      </c>
      <c r="Q20" s="123">
        <f>COUNTIFS(Tabla3256[¿Cómo se enteró?],S20,Tabla3256[¿Es primera vez o subsecuente?],N14)</f>
        <v>0</v>
      </c>
      <c r="R20" s="130" t="e">
        <f>Q20*100/O14</f>
        <v>#DIV/0!</v>
      </c>
      <c r="S20" s="25" t="s">
        <v>13</v>
      </c>
      <c r="T20" s="26"/>
      <c r="U20" s="20"/>
    </row>
    <row r="21" spans="10:22" ht="17" thickBot="1" x14ac:dyDescent="0.25">
      <c r="J21" s="144"/>
      <c r="K21" s="143"/>
      <c r="L21" s="127"/>
      <c r="M21" s="123"/>
      <c r="N21" s="128"/>
      <c r="O21" s="123"/>
      <c r="P21" s="131"/>
      <c r="Q21" s="123"/>
      <c r="R21" s="130"/>
      <c r="S21" s="25" t="s">
        <v>28</v>
      </c>
      <c r="T21" s="26"/>
      <c r="U21" s="20"/>
    </row>
    <row r="22" spans="10:22" ht="17" thickBot="1" x14ac:dyDescent="0.25">
      <c r="J22" s="144"/>
      <c r="K22" s="143"/>
      <c r="L22" s="127"/>
      <c r="M22" s="123"/>
      <c r="N22" s="128"/>
      <c r="O22" s="123"/>
      <c r="P22" s="131"/>
      <c r="Q22" s="123"/>
      <c r="R22" s="130"/>
      <c r="S22" s="27"/>
      <c r="T22" s="28"/>
      <c r="U22" s="20"/>
    </row>
    <row r="23" spans="10:22" ht="17" thickBot="1" x14ac:dyDescent="0.25">
      <c r="J23" s="144"/>
      <c r="K23" s="143"/>
      <c r="L23" s="127"/>
      <c r="M23" s="123"/>
      <c r="N23" s="128"/>
      <c r="O23" s="123"/>
      <c r="P23" s="131"/>
      <c r="Q23" s="123"/>
      <c r="R23" s="130"/>
      <c r="S23" s="29"/>
      <c r="T23" s="26"/>
      <c r="U23" s="20"/>
      <c r="V23" s="10"/>
    </row>
    <row r="24" spans="10:22" ht="17" thickBot="1" x14ac:dyDescent="0.25">
      <c r="J24" s="144"/>
      <c r="K24" s="143"/>
      <c r="L24" s="127"/>
      <c r="M24" s="123"/>
      <c r="N24" s="128"/>
      <c r="O24" s="123"/>
      <c r="P24" s="131"/>
      <c r="Q24" s="123"/>
      <c r="R24" s="130"/>
      <c r="S24" s="30"/>
      <c r="T24" s="21"/>
      <c r="U24" s="20"/>
      <c r="V24" s="10"/>
    </row>
    <row r="25" spans="10:22" ht="17" thickBot="1" x14ac:dyDescent="0.25">
      <c r="J25" s="144"/>
      <c r="K25" s="143"/>
      <c r="L25" s="127"/>
      <c r="M25" s="123"/>
      <c r="N25" s="128"/>
      <c r="O25" s="123"/>
      <c r="P25" s="131"/>
      <c r="Q25" s="123"/>
      <c r="R25" s="130"/>
      <c r="S25" s="30"/>
      <c r="T25" s="21"/>
      <c r="U25" s="20"/>
    </row>
    <row r="26" spans="10:22" ht="17" thickBot="1" x14ac:dyDescent="0.25">
      <c r="J26" s="144"/>
      <c r="K26" s="143"/>
      <c r="L26" s="127"/>
      <c r="M26" s="123"/>
      <c r="N26" s="122" t="s">
        <v>8</v>
      </c>
      <c r="O26" s="123">
        <f>COUNTIFS(Tabla3256[¿Es primera vez o subsecuente?],N26,Tabla3256[¿Reservó su cita?],L14)</f>
        <v>0</v>
      </c>
      <c r="P26" s="21"/>
      <c r="Q26" s="21"/>
      <c r="R26" s="31"/>
      <c r="S26" s="32"/>
      <c r="T26" s="21"/>
      <c r="U26" s="20"/>
    </row>
    <row r="27" spans="10:22" ht="17" thickBot="1" x14ac:dyDescent="0.25">
      <c r="J27" s="144"/>
      <c r="K27" s="143"/>
      <c r="L27" s="127"/>
      <c r="M27" s="123"/>
      <c r="N27" s="122"/>
      <c r="O27" s="123"/>
      <c r="P27" s="21"/>
      <c r="Q27" s="26"/>
      <c r="R27" s="21"/>
      <c r="S27" s="21"/>
      <c r="T27" s="21"/>
      <c r="U27" s="20"/>
    </row>
    <row r="28" spans="10:22" ht="17" thickBot="1" x14ac:dyDescent="0.25">
      <c r="J28" s="144"/>
      <c r="K28" s="143"/>
      <c r="L28" s="127"/>
      <c r="M28" s="123"/>
      <c r="N28" s="122"/>
      <c r="O28" s="123"/>
      <c r="P28" s="21"/>
      <c r="Q28" s="26"/>
      <c r="R28" s="21"/>
      <c r="S28" s="21"/>
      <c r="T28" s="21"/>
      <c r="U28" s="20"/>
    </row>
    <row r="29" spans="10:22" ht="17" thickBot="1" x14ac:dyDescent="0.25">
      <c r="J29" s="144"/>
      <c r="K29" s="143"/>
      <c r="L29" s="127"/>
      <c r="M29" s="123"/>
      <c r="N29" s="122"/>
      <c r="O29" s="123"/>
      <c r="P29" s="21"/>
      <c r="Q29" s="26"/>
      <c r="R29" s="21"/>
      <c r="S29" s="21"/>
      <c r="T29" s="21"/>
      <c r="U29" s="20"/>
    </row>
    <row r="30" spans="10:22" ht="17" thickBot="1" x14ac:dyDescent="0.25">
      <c r="J30" s="144"/>
      <c r="K30" s="143"/>
      <c r="L30" s="127"/>
      <c r="M30" s="123"/>
      <c r="N30" s="122"/>
      <c r="O30" s="123"/>
      <c r="P30" s="21"/>
      <c r="Q30" s="21"/>
      <c r="R30" s="21"/>
      <c r="S30" s="21"/>
      <c r="T30" s="21"/>
      <c r="U30" s="20"/>
    </row>
    <row r="31" spans="10:22" ht="17" thickBot="1" x14ac:dyDescent="0.25">
      <c r="J31" s="144"/>
      <c r="K31" s="143"/>
      <c r="L31" s="127"/>
      <c r="M31" s="123"/>
      <c r="N31" s="122"/>
      <c r="O31" s="123"/>
      <c r="P31" s="21"/>
      <c r="Q31" s="21"/>
      <c r="R31" s="21"/>
      <c r="S31" s="21"/>
      <c r="T31" s="21"/>
      <c r="U31" s="20"/>
    </row>
    <row r="32" spans="10:22" ht="17" thickBot="1" x14ac:dyDescent="0.25">
      <c r="J32" s="144"/>
      <c r="K32" s="143"/>
      <c r="L32" s="127"/>
      <c r="M32" s="123"/>
      <c r="N32" s="122"/>
      <c r="O32" s="123"/>
      <c r="P32" s="21"/>
      <c r="Q32" s="21"/>
      <c r="R32" s="21"/>
      <c r="S32" s="21"/>
      <c r="T32" s="21"/>
      <c r="U32" s="20"/>
    </row>
    <row r="33" spans="10:21" ht="17" thickBot="1" x14ac:dyDescent="0.25">
      <c r="J33" s="144"/>
      <c r="K33" s="143"/>
      <c r="L33" s="127"/>
      <c r="M33" s="123"/>
      <c r="N33" s="122"/>
      <c r="O33" s="123"/>
      <c r="P33" s="21"/>
      <c r="Q33" s="21"/>
      <c r="R33" s="21"/>
      <c r="S33" s="21"/>
      <c r="T33" s="21"/>
      <c r="U33" s="20"/>
    </row>
    <row r="34" spans="10:21" ht="18" customHeight="1" thickBot="1" x14ac:dyDescent="0.25">
      <c r="J34" s="144"/>
      <c r="K34" s="143"/>
      <c r="L34" s="127"/>
      <c r="M34" s="123"/>
      <c r="N34" s="122"/>
      <c r="O34" s="123"/>
      <c r="P34" s="21"/>
      <c r="Q34" s="21"/>
      <c r="R34" s="21"/>
      <c r="S34" s="21"/>
      <c r="T34" s="21"/>
      <c r="U34" s="20"/>
    </row>
    <row r="35" spans="10:21" ht="17" thickBot="1" x14ac:dyDescent="0.25">
      <c r="J35" s="144"/>
      <c r="K35" s="143"/>
      <c r="L35" s="127"/>
      <c r="M35" s="123"/>
      <c r="N35" s="122"/>
      <c r="O35" s="123"/>
      <c r="P35" s="21"/>
      <c r="Q35" s="21"/>
      <c r="R35" s="21"/>
      <c r="S35" s="21"/>
      <c r="T35" s="21"/>
      <c r="U35" s="20"/>
    </row>
    <row r="36" spans="10:21" ht="17" thickBot="1" x14ac:dyDescent="0.25">
      <c r="J36" s="144"/>
      <c r="K36" s="143"/>
      <c r="L36" s="127"/>
      <c r="M36" s="123"/>
      <c r="N36" s="122"/>
      <c r="O36" s="123"/>
      <c r="P36" s="21"/>
      <c r="Q36" s="21"/>
      <c r="R36" s="21"/>
      <c r="S36" s="21"/>
      <c r="T36" s="21"/>
      <c r="U36" s="20"/>
    </row>
    <row r="37" spans="10:21" ht="17" thickBot="1" x14ac:dyDescent="0.25">
      <c r="J37" s="144"/>
      <c r="K37" s="143"/>
      <c r="L37" s="127"/>
      <c r="M37" s="123"/>
      <c r="N37" s="122"/>
      <c r="O37" s="123"/>
      <c r="P37" s="21"/>
      <c r="Q37" s="21"/>
      <c r="R37" s="21"/>
      <c r="S37" s="21"/>
      <c r="T37" s="21"/>
      <c r="U37" s="20"/>
    </row>
    <row r="38" spans="10:21" ht="17" thickBot="1" x14ac:dyDescent="0.25">
      <c r="J38" s="144"/>
      <c r="K38" s="143"/>
      <c r="L38" s="124" t="s">
        <v>24</v>
      </c>
      <c r="M38" s="123">
        <f>COUNTIF(Tabla3256[¿Reservó su cita?],L38)</f>
        <v>0</v>
      </c>
      <c r="N38" s="21"/>
      <c r="O38" s="21"/>
      <c r="P38" s="21"/>
      <c r="Q38" s="21"/>
      <c r="R38" s="21"/>
      <c r="S38" s="21"/>
      <c r="T38" s="21"/>
      <c r="U38" s="20"/>
    </row>
    <row r="39" spans="10:21" ht="17" thickBot="1" x14ac:dyDescent="0.25">
      <c r="J39" s="144"/>
      <c r="K39" s="143"/>
      <c r="L39" s="124"/>
      <c r="M39" s="123"/>
      <c r="N39" s="21"/>
      <c r="O39" s="21"/>
      <c r="P39" s="18"/>
      <c r="Q39" s="18"/>
      <c r="R39" s="18"/>
      <c r="S39" s="18"/>
      <c r="T39" s="18"/>
      <c r="U39" s="20"/>
    </row>
    <row r="40" spans="10:21" ht="17" thickBot="1" x14ac:dyDescent="0.25">
      <c r="J40" s="144"/>
      <c r="K40" s="143"/>
      <c r="L40" s="124"/>
      <c r="M40" s="123"/>
      <c r="N40" s="21"/>
      <c r="O40" s="21"/>
      <c r="P40" s="21"/>
      <c r="Q40" s="21"/>
      <c r="R40" s="21"/>
      <c r="S40" s="21"/>
      <c r="T40" s="21"/>
      <c r="U40" s="20"/>
    </row>
  </sheetData>
  <mergeCells count="29">
    <mergeCell ref="H1:Y1"/>
    <mergeCell ref="R12:R13"/>
    <mergeCell ref="S12:S13"/>
    <mergeCell ref="J4:T4"/>
    <mergeCell ref="J6:K6"/>
    <mergeCell ref="P6:T7"/>
    <mergeCell ref="P8:R11"/>
    <mergeCell ref="S8:T11"/>
    <mergeCell ref="L38:L40"/>
    <mergeCell ref="M38:M40"/>
    <mergeCell ref="T12:T13"/>
    <mergeCell ref="J14:J40"/>
    <mergeCell ref="K14:K40"/>
    <mergeCell ref="L14:L37"/>
    <mergeCell ref="M14:M37"/>
    <mergeCell ref="N14:N25"/>
    <mergeCell ref="O14:O25"/>
    <mergeCell ref="P14:P19"/>
    <mergeCell ref="Q14:Q19"/>
    <mergeCell ref="R14:R19"/>
    <mergeCell ref="L12:M13"/>
    <mergeCell ref="N12:O13"/>
    <mergeCell ref="P12:P13"/>
    <mergeCell ref="Q12:Q13"/>
    <mergeCell ref="P20:P25"/>
    <mergeCell ref="Q20:Q25"/>
    <mergeCell ref="R20:R25"/>
    <mergeCell ref="N26:N37"/>
    <mergeCell ref="O26:O37"/>
  </mergeCells>
  <conditionalFormatting sqref="D2:D22">
    <cfRule type="containsText" dxfId="83" priority="38" operator="containsText" text="Primera vez">
      <formula>NOT(ISERROR(SEARCH("Primera vez",D2)))</formula>
    </cfRule>
    <cfRule type="containsText" dxfId="82" priority="40" operator="containsText" text="Primera vez">
      <formula>NOT(ISERROR(SEARCH("Primera vez",D2)))</formula>
    </cfRule>
    <cfRule type="containsText" dxfId="81" priority="41" operator="containsText" text="Primera vez">
      <formula>NOT(ISERROR(SEARCH("Primera vez",D2)))</formula>
    </cfRule>
    <cfRule type="colorScale" priority="42">
      <colorScale>
        <cfvo type="formula" val="$N$14"/>
        <cfvo type="formula" val="$N$26"/>
        <color rgb="FFFF7128"/>
        <color rgb="FFFFEF9C"/>
      </colorScale>
    </cfRule>
  </conditionalFormatting>
  <conditionalFormatting sqref="D2:D1048576">
    <cfRule type="containsText" dxfId="80" priority="1" operator="containsText" text="Subsecuente">
      <formula>NOT(ISERROR(SEARCH("Subsecuente",D2)))</formula>
    </cfRule>
    <cfRule type="containsText" dxfId="79" priority="2" operator="containsText" text="Subsecuente">
      <formula>NOT(ISERROR(SEARCH("Subsecuente",D2)))</formula>
    </cfRule>
    <cfRule type="containsText" dxfId="78" priority="3" operator="containsText" text="Subsecuente">
      <formula>NOT(ISERROR(SEARCH("Subsecuente",D2)))</formula>
    </cfRule>
    <cfRule type="containsText" dxfId="77" priority="4" operator="containsText" text="Primera vez">
      <formula>NOT(ISERROR(SEARCH("Primera vez",D2)))</formula>
    </cfRule>
    <cfRule type="containsText" dxfId="76" priority="5" operator="containsText" text="Subsecuente">
      <formula>NOT(ISERROR(SEARCH("Subsecuente",D2)))</formula>
    </cfRule>
    <cfRule type="containsText" dxfId="75" priority="6" operator="containsText" text="Subsecuente">
      <formula>NOT(ISERROR(SEARCH("Subsecuente",D2)))</formula>
    </cfRule>
    <cfRule type="containsText" dxfId="74" priority="13" operator="containsText" text="Primera vez">
      <formula>NOT(ISERROR(SEARCH("Primera vez",D2)))</formula>
    </cfRule>
  </conditionalFormatting>
  <conditionalFormatting sqref="D3:D22">
    <cfRule type="containsText" dxfId="73" priority="17" operator="containsText" text="Primera vez">
      <formula>NOT(ISERROR(SEARCH("Primera vez",D3)))</formula>
    </cfRule>
  </conditionalFormatting>
  <conditionalFormatting sqref="F1:F1048576">
    <cfRule type="containsText" dxfId="72" priority="7" operator="containsText" text="Recomendación">
      <formula>NOT(ISERROR(SEARCH("Recomendación",F1)))</formula>
    </cfRule>
    <cfRule type="containsText" dxfId="71" priority="8" operator="containsText" text="Medios impresos">
      <formula>NOT(ISERROR(SEARCH("Medios impresos",F1)))</formula>
    </cfRule>
    <cfRule type="containsText" dxfId="70" priority="12" operator="containsText" text="Facebook">
      <formula>NOT(ISERROR(SEARCH("Facebook",F1)))</formula>
    </cfRule>
  </conditionalFormatting>
  <conditionalFormatting sqref="F2:F22">
    <cfRule type="containsText" dxfId="69" priority="14" operator="containsText" text="Instagram">
      <formula>NOT(ISERROR(SEARCH("Instagram",F2)))</formula>
    </cfRule>
    <cfRule type="containsText" dxfId="68" priority="15" operator="containsText" text="Google, Facebook, Instagram">
      <formula>NOT(ISERROR(SEARCH("Google, Facebook, Instagram",F2)))</formula>
    </cfRule>
    <cfRule type="containsText" dxfId="67" priority="16" operator="containsText" text="Recomendación">
      <formula>NOT(ISERROR(SEARCH("Recomendación",F2)))</formula>
    </cfRule>
  </conditionalFormatting>
  <conditionalFormatting sqref="F2:F1048576">
    <cfRule type="containsText" dxfId="66" priority="9" operator="containsText" text="Instagram">
      <formula>NOT(ISERROR(SEARCH("Instagram",F2)))</formula>
    </cfRule>
    <cfRule type="containsText" dxfId="65" priority="10" operator="containsText" text="TikTok">
      <formula>NOT(ISERROR(SEARCH("TikTok",F2)))</formula>
    </cfRule>
    <cfRule type="containsText" dxfId="64" priority="11" operator="containsText" text="Google">
      <formula>NOT(ISERROR(SEARCH("Google",F2)))</formula>
    </cfRule>
  </conditionalFormatting>
  <dataValidations count="3">
    <dataValidation type="list" allowBlank="1" showInputMessage="1" showErrorMessage="1" sqref="G2:G1048576" xr:uid="{E951D245-8AC7-DE44-8999-EF8B68B0F6DD}">
      <formula1>$L$14:$L$40</formula1>
    </dataValidation>
    <dataValidation type="list" allowBlank="1" showInputMessage="1" showErrorMessage="1" sqref="D2:D1048576" xr:uid="{E74B1985-2845-E048-AA67-5BB36AE43CAB}">
      <formula1>$N$14:$N$37</formula1>
    </dataValidation>
    <dataValidation type="list" allowBlank="1" showInputMessage="1" showErrorMessage="1" promptTitle="Recuerda:" prompt="Aquí, si el paciente es subsecuente se anota &quot;No aplica&quot;" sqref="F2:F1048576" xr:uid="{48A69C4B-91D0-5A41-BF46-258A20A76ED2}">
      <formula1>$S$15:$S$21</formula1>
    </dataValidation>
  </dataValidations>
  <hyperlinks>
    <hyperlink ref="H1" r:id="rId1" xr:uid="{0FE1D0C3-E4E9-B145-A869-C4CCB32EF1CB}"/>
  </hyperlinks>
  <pageMargins left="0.7" right="0.7" top="0.75" bottom="0.75" header="0.3" footer="0.3"/>
  <legacyDrawing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1271AD-21DF-4444-9169-E9B32C5FAC4D}">
  <sheetPr>
    <tabColor theme="9" tint="0.59999389629810485"/>
  </sheetPr>
  <dimension ref="A1:Y40"/>
  <sheetViews>
    <sheetView zoomScale="80" zoomScaleNormal="80" workbookViewId="0">
      <pane ySplit="1" topLeftCell="A5" activePane="bottomLeft" state="frozen"/>
      <selection pane="bottomLeft" activeCell="G24" sqref="G24"/>
    </sheetView>
  </sheetViews>
  <sheetFormatPr baseColWidth="10" defaultRowHeight="16" x14ac:dyDescent="0.2"/>
  <cols>
    <col min="1" max="1" width="24.33203125" style="1" bestFit="1" customWidth="1"/>
    <col min="2" max="2" width="16.33203125" style="44" customWidth="1"/>
    <col min="3" max="3" width="15.5" style="44" customWidth="1"/>
    <col min="4" max="4" width="15.5" bestFit="1" customWidth="1"/>
    <col min="5" max="5" width="19.1640625" style="44" customWidth="1"/>
    <col min="6" max="6" width="17.83203125" customWidth="1"/>
    <col min="7" max="7" width="17.1640625" style="44" customWidth="1"/>
    <col min="8" max="8" width="6.1640625" style="2" customWidth="1"/>
    <col min="9" max="9" width="9.6640625" style="3" customWidth="1"/>
    <col min="10" max="10" width="17" style="3" customWidth="1"/>
    <col min="11" max="11" width="11" style="3" customWidth="1"/>
    <col min="12" max="12" width="10.83203125" style="3"/>
    <col min="13" max="13" width="13.5" style="3" customWidth="1"/>
    <col min="14" max="14" width="12.6640625" style="3" customWidth="1"/>
    <col min="15" max="15" width="17.33203125" style="3" customWidth="1"/>
    <col min="16" max="16" width="11" style="3" customWidth="1"/>
    <col min="17" max="17" width="14.33203125" style="3" customWidth="1"/>
    <col min="18" max="18" width="23.1640625" style="3" customWidth="1"/>
    <col min="19" max="19" width="16.1640625" style="3" bestFit="1" customWidth="1"/>
    <col min="20" max="20" width="10.5" style="3" customWidth="1"/>
    <col min="21" max="21" width="10.83203125" style="3"/>
    <col min="22" max="22" width="5.33203125" style="3" customWidth="1"/>
    <col min="23" max="23" width="3" style="3" customWidth="1"/>
    <col min="24" max="24" width="10.83203125" style="3" customWidth="1"/>
    <col min="25" max="16384" width="10.83203125" style="3"/>
  </cols>
  <sheetData>
    <row r="1" spans="1:25" s="9" customFormat="1" ht="38" customHeight="1" thickBot="1" x14ac:dyDescent="0.25">
      <c r="A1" s="42" t="s">
        <v>0</v>
      </c>
      <c r="B1" s="43" t="s">
        <v>1</v>
      </c>
      <c r="C1" s="43" t="s">
        <v>2</v>
      </c>
      <c r="D1" s="8" t="s">
        <v>3</v>
      </c>
      <c r="E1" s="43" t="s">
        <v>4</v>
      </c>
      <c r="F1" s="8" t="s">
        <v>5</v>
      </c>
      <c r="G1" s="45" t="s">
        <v>6</v>
      </c>
      <c r="H1" s="132" t="s">
        <v>35</v>
      </c>
      <c r="I1" s="133"/>
      <c r="J1" s="133"/>
      <c r="K1" s="133"/>
      <c r="L1" s="133"/>
      <c r="M1" s="133"/>
      <c r="N1" s="133"/>
      <c r="O1" s="133"/>
      <c r="P1" s="133"/>
      <c r="Q1" s="133"/>
      <c r="R1" s="133"/>
      <c r="S1" s="133"/>
      <c r="T1" s="133"/>
      <c r="U1" s="133"/>
      <c r="V1" s="133"/>
      <c r="W1" s="133"/>
      <c r="X1" s="133"/>
      <c r="Y1" s="133"/>
    </row>
    <row r="3" spans="1:25" ht="17" thickBot="1" x14ac:dyDescent="0.25">
      <c r="U3" s="10"/>
    </row>
    <row r="4" spans="1:25" ht="16" customHeight="1" thickBot="1" x14ac:dyDescent="0.25">
      <c r="J4" s="157" t="s">
        <v>30</v>
      </c>
      <c r="K4" s="158"/>
      <c r="L4" s="158"/>
      <c r="M4" s="158"/>
      <c r="N4" s="158"/>
      <c r="O4" s="158"/>
      <c r="P4" s="158"/>
      <c r="Q4" s="158"/>
      <c r="R4" s="158"/>
      <c r="S4" s="158"/>
      <c r="T4" s="159"/>
      <c r="U4" s="10"/>
    </row>
    <row r="5" spans="1:25" ht="17" thickBot="1" x14ac:dyDescent="0.25"/>
    <row r="6" spans="1:25" ht="17" thickBot="1" x14ac:dyDescent="0.25">
      <c r="J6" s="134" t="s">
        <v>34</v>
      </c>
      <c r="K6" s="134"/>
      <c r="L6" s="37"/>
      <c r="M6" s="33" t="s">
        <v>7</v>
      </c>
      <c r="N6" s="34"/>
      <c r="O6" s="19"/>
      <c r="P6" s="115" t="s">
        <v>22</v>
      </c>
      <c r="Q6" s="116"/>
      <c r="R6" s="116"/>
      <c r="S6" s="116"/>
      <c r="T6" s="117"/>
      <c r="U6" s="20"/>
    </row>
    <row r="7" spans="1:25" ht="17" thickBot="1" x14ac:dyDescent="0.25">
      <c r="J7" s="18"/>
      <c r="K7" s="18"/>
      <c r="L7" s="38"/>
      <c r="M7" s="18" t="s">
        <v>42</v>
      </c>
      <c r="N7" s="19"/>
      <c r="O7" s="19"/>
      <c r="P7" s="118"/>
      <c r="Q7" s="119"/>
      <c r="R7" s="119"/>
      <c r="S7" s="119"/>
      <c r="T7" s="120"/>
      <c r="U7" s="20"/>
    </row>
    <row r="8" spans="1:25" ht="17" thickBot="1" x14ac:dyDescent="0.25">
      <c r="J8" s="18"/>
      <c r="K8" s="18"/>
      <c r="L8" s="39"/>
      <c r="M8" s="18" t="s">
        <v>9</v>
      </c>
      <c r="N8" s="19"/>
      <c r="O8" s="19"/>
      <c r="P8" s="135" t="s">
        <v>19</v>
      </c>
      <c r="Q8" s="135"/>
      <c r="R8" s="135"/>
      <c r="S8" s="106" t="s">
        <v>20</v>
      </c>
      <c r="T8" s="108"/>
      <c r="U8" s="20"/>
    </row>
    <row r="9" spans="1:25" ht="17" customHeight="1" thickBot="1" x14ac:dyDescent="0.25">
      <c r="J9" s="18"/>
      <c r="K9" s="18"/>
      <c r="L9" s="40"/>
      <c r="M9" s="35" t="s">
        <v>43</v>
      </c>
      <c r="N9" s="36"/>
      <c r="O9" s="19"/>
      <c r="P9" s="135"/>
      <c r="Q9" s="135"/>
      <c r="R9" s="135"/>
      <c r="S9" s="109"/>
      <c r="T9" s="111"/>
      <c r="U9" s="20"/>
    </row>
    <row r="10" spans="1:25" ht="17" thickBot="1" x14ac:dyDescent="0.25">
      <c r="J10" s="18"/>
      <c r="K10" s="18"/>
      <c r="L10" s="18"/>
      <c r="M10" s="18"/>
      <c r="N10" s="18"/>
      <c r="O10" s="19"/>
      <c r="P10" s="135"/>
      <c r="Q10" s="135"/>
      <c r="R10" s="135"/>
      <c r="S10" s="109"/>
      <c r="T10" s="111"/>
      <c r="U10" s="20"/>
    </row>
    <row r="11" spans="1:25" ht="17" thickBot="1" x14ac:dyDescent="0.25">
      <c r="J11" s="18"/>
      <c r="K11" s="18"/>
      <c r="L11" s="18"/>
      <c r="M11" s="18"/>
      <c r="N11" s="18"/>
      <c r="O11" s="19"/>
      <c r="P11" s="135"/>
      <c r="Q11" s="135"/>
      <c r="R11" s="135"/>
      <c r="S11" s="112"/>
      <c r="T11" s="114"/>
      <c r="U11" s="20"/>
    </row>
    <row r="12" spans="1:25" ht="17" thickBot="1" x14ac:dyDescent="0.25">
      <c r="J12" s="21"/>
      <c r="K12" s="21"/>
      <c r="L12" s="145" t="s">
        <v>26</v>
      </c>
      <c r="M12" s="146"/>
      <c r="N12" s="149" t="s">
        <v>27</v>
      </c>
      <c r="O12" s="150"/>
      <c r="P12" s="123" t="s">
        <v>17</v>
      </c>
      <c r="Q12" s="123" t="s">
        <v>21</v>
      </c>
      <c r="R12" s="123" t="s">
        <v>18</v>
      </c>
      <c r="S12" s="129" t="s">
        <v>32</v>
      </c>
      <c r="T12" s="143" t="s">
        <v>33</v>
      </c>
      <c r="U12" s="20"/>
    </row>
    <row r="13" spans="1:25" ht="17" thickBot="1" x14ac:dyDescent="0.25">
      <c r="J13" s="21"/>
      <c r="K13" s="21"/>
      <c r="L13" s="147"/>
      <c r="M13" s="148"/>
      <c r="N13" s="151"/>
      <c r="O13" s="152"/>
      <c r="P13" s="123"/>
      <c r="Q13" s="123"/>
      <c r="R13" s="123"/>
      <c r="S13" s="129"/>
      <c r="T13" s="143"/>
      <c r="U13" s="20"/>
    </row>
    <row r="14" spans="1:25" ht="17" thickBot="1" x14ac:dyDescent="0.25">
      <c r="J14" s="144" t="s">
        <v>25</v>
      </c>
      <c r="K14" s="143">
        <f>M14+M38</f>
        <v>0</v>
      </c>
      <c r="L14" s="127" t="s">
        <v>23</v>
      </c>
      <c r="M14" s="123">
        <f>COUNTIF(Tabla32567[¿Reservó su cita?],L14)</f>
        <v>0</v>
      </c>
      <c r="N14" s="128" t="s">
        <v>7</v>
      </c>
      <c r="O14" s="123">
        <f>COUNTIFS(Tabla32567[¿Es primera vez o subsecuente?],N14,Tabla32567[¿Reservó su cita?],L14)</f>
        <v>0</v>
      </c>
      <c r="P14" s="129" t="s">
        <v>9</v>
      </c>
      <c r="Q14" s="123">
        <f>T14+T18+T19</f>
        <v>0</v>
      </c>
      <c r="R14" s="130" t="e">
        <f>Q14*100/O14</f>
        <v>#DIV/0!</v>
      </c>
      <c r="S14" s="41" t="s">
        <v>10</v>
      </c>
      <c r="T14" s="22">
        <f>T15+T16+T17</f>
        <v>0</v>
      </c>
      <c r="U14" s="20"/>
    </row>
    <row r="15" spans="1:25" ht="17" thickBot="1" x14ac:dyDescent="0.25">
      <c r="J15" s="144"/>
      <c r="K15" s="143"/>
      <c r="L15" s="127"/>
      <c r="M15" s="123"/>
      <c r="N15" s="128"/>
      <c r="O15" s="123"/>
      <c r="P15" s="129"/>
      <c r="Q15" s="123"/>
      <c r="R15" s="130"/>
      <c r="S15" s="23" t="s">
        <v>14</v>
      </c>
      <c r="T15" s="24">
        <f>COUNTIFS(Tabla32567[¿Cómo se enteró?],S15,Tabla32567[¿Reservó su cita?],L14)</f>
        <v>0</v>
      </c>
      <c r="U15" s="20"/>
    </row>
    <row r="16" spans="1:25" ht="17" thickBot="1" x14ac:dyDescent="0.25">
      <c r="J16" s="144"/>
      <c r="K16" s="143"/>
      <c r="L16" s="127"/>
      <c r="M16" s="123"/>
      <c r="N16" s="128"/>
      <c r="O16" s="123"/>
      <c r="P16" s="129"/>
      <c r="Q16" s="123"/>
      <c r="R16" s="130"/>
      <c r="S16" s="23" t="s">
        <v>15</v>
      </c>
      <c r="T16" s="24">
        <f>COUNTIFS(Tabla32567[¿Cómo se enteró?],S16,Tabla32567[¿Reservó su cita?],L14)</f>
        <v>0</v>
      </c>
      <c r="U16" s="20"/>
    </row>
    <row r="17" spans="10:22" ht="17" thickBot="1" x14ac:dyDescent="0.25">
      <c r="J17" s="144"/>
      <c r="K17" s="143"/>
      <c r="L17" s="127"/>
      <c r="M17" s="123"/>
      <c r="N17" s="128"/>
      <c r="O17" s="123"/>
      <c r="P17" s="129"/>
      <c r="Q17" s="123"/>
      <c r="R17" s="130"/>
      <c r="S17" s="23" t="s">
        <v>16</v>
      </c>
      <c r="T17" s="24">
        <f>COUNTIFS(Tabla32567[¿Cómo se enteró?],S17,Tabla32567[¿Reservó su cita?],L14)</f>
        <v>0</v>
      </c>
      <c r="U17" s="20"/>
    </row>
    <row r="18" spans="10:22" ht="17" thickBot="1" x14ac:dyDescent="0.25">
      <c r="J18" s="144"/>
      <c r="K18" s="143"/>
      <c r="L18" s="127"/>
      <c r="M18" s="123"/>
      <c r="N18" s="128"/>
      <c r="O18" s="123"/>
      <c r="P18" s="129"/>
      <c r="Q18" s="123"/>
      <c r="R18" s="130"/>
      <c r="S18" s="41" t="s">
        <v>11</v>
      </c>
      <c r="T18" s="22">
        <f>COUNTIFS(Tabla32567[¿Cómo se enteró?],S18,Tabla32567[¿Reservó su cita?],L14)</f>
        <v>0</v>
      </c>
      <c r="U18" s="20"/>
    </row>
    <row r="19" spans="10:22" ht="17" thickBot="1" x14ac:dyDescent="0.25">
      <c r="J19" s="144"/>
      <c r="K19" s="143"/>
      <c r="L19" s="127"/>
      <c r="M19" s="123"/>
      <c r="N19" s="128"/>
      <c r="O19" s="123"/>
      <c r="P19" s="129"/>
      <c r="Q19" s="123"/>
      <c r="R19" s="130"/>
      <c r="S19" s="41" t="s">
        <v>12</v>
      </c>
      <c r="T19" s="22">
        <f>COUNTIFS(Tabla32567[¿Cómo se enteró?],S19,Tabla32567[¿Reservó su cita?],L14)</f>
        <v>0</v>
      </c>
      <c r="U19" s="20"/>
    </row>
    <row r="20" spans="10:22" ht="17" thickBot="1" x14ac:dyDescent="0.25">
      <c r="J20" s="144"/>
      <c r="K20" s="143"/>
      <c r="L20" s="127"/>
      <c r="M20" s="123"/>
      <c r="N20" s="128"/>
      <c r="O20" s="123"/>
      <c r="P20" s="131" t="s">
        <v>31</v>
      </c>
      <c r="Q20" s="123">
        <f>COUNTIFS(Tabla32567[¿Cómo se enteró?],S20,Tabla32567[¿Es primera vez o subsecuente?],N14)</f>
        <v>0</v>
      </c>
      <c r="R20" s="130" t="e">
        <f>Q20*100/O14</f>
        <v>#DIV/0!</v>
      </c>
      <c r="S20" s="25" t="s">
        <v>13</v>
      </c>
      <c r="T20" s="26"/>
      <c r="U20" s="20"/>
    </row>
    <row r="21" spans="10:22" ht="17" thickBot="1" x14ac:dyDescent="0.25">
      <c r="J21" s="144"/>
      <c r="K21" s="143"/>
      <c r="L21" s="127"/>
      <c r="M21" s="123"/>
      <c r="N21" s="128"/>
      <c r="O21" s="123"/>
      <c r="P21" s="131"/>
      <c r="Q21" s="123"/>
      <c r="R21" s="130"/>
      <c r="S21" s="25" t="s">
        <v>28</v>
      </c>
      <c r="T21" s="26"/>
      <c r="U21" s="20"/>
    </row>
    <row r="22" spans="10:22" ht="17" thickBot="1" x14ac:dyDescent="0.25">
      <c r="J22" s="144"/>
      <c r="K22" s="143"/>
      <c r="L22" s="127"/>
      <c r="M22" s="123"/>
      <c r="N22" s="128"/>
      <c r="O22" s="123"/>
      <c r="P22" s="131"/>
      <c r="Q22" s="123"/>
      <c r="R22" s="130"/>
      <c r="S22" s="27"/>
      <c r="T22" s="28"/>
      <c r="U22" s="20"/>
    </row>
    <row r="23" spans="10:22" ht="17" thickBot="1" x14ac:dyDescent="0.25">
      <c r="J23" s="144"/>
      <c r="K23" s="143"/>
      <c r="L23" s="127"/>
      <c r="M23" s="123"/>
      <c r="N23" s="128"/>
      <c r="O23" s="123"/>
      <c r="P23" s="131"/>
      <c r="Q23" s="123"/>
      <c r="R23" s="130"/>
      <c r="S23" s="29"/>
      <c r="T23" s="26"/>
      <c r="U23" s="20"/>
      <c r="V23" s="10"/>
    </row>
    <row r="24" spans="10:22" ht="17" thickBot="1" x14ac:dyDescent="0.25">
      <c r="J24" s="144"/>
      <c r="K24" s="143"/>
      <c r="L24" s="127"/>
      <c r="M24" s="123"/>
      <c r="N24" s="128"/>
      <c r="O24" s="123"/>
      <c r="P24" s="131"/>
      <c r="Q24" s="123"/>
      <c r="R24" s="130"/>
      <c r="S24" s="30"/>
      <c r="T24" s="21"/>
      <c r="U24" s="20"/>
      <c r="V24" s="10"/>
    </row>
    <row r="25" spans="10:22" ht="17" thickBot="1" x14ac:dyDescent="0.25">
      <c r="J25" s="144"/>
      <c r="K25" s="143"/>
      <c r="L25" s="127"/>
      <c r="M25" s="123"/>
      <c r="N25" s="128"/>
      <c r="O25" s="123"/>
      <c r="P25" s="131"/>
      <c r="Q25" s="123"/>
      <c r="R25" s="130"/>
      <c r="S25" s="30"/>
      <c r="T25" s="21"/>
      <c r="U25" s="20"/>
    </row>
    <row r="26" spans="10:22" ht="17" thickBot="1" x14ac:dyDescent="0.25">
      <c r="J26" s="144"/>
      <c r="K26" s="143"/>
      <c r="L26" s="127"/>
      <c r="M26" s="123"/>
      <c r="N26" s="122" t="s">
        <v>8</v>
      </c>
      <c r="O26" s="123">
        <f>COUNTIFS(Tabla32567[¿Es primera vez o subsecuente?],N26,Tabla32567[¿Reservó su cita?],L14)</f>
        <v>0</v>
      </c>
      <c r="P26" s="21"/>
      <c r="Q26" s="21"/>
      <c r="R26" s="31"/>
      <c r="S26" s="32"/>
      <c r="T26" s="21"/>
      <c r="U26" s="20"/>
    </row>
    <row r="27" spans="10:22" ht="17" thickBot="1" x14ac:dyDescent="0.25">
      <c r="J27" s="144"/>
      <c r="K27" s="143"/>
      <c r="L27" s="127"/>
      <c r="M27" s="123"/>
      <c r="N27" s="122"/>
      <c r="O27" s="123"/>
      <c r="P27" s="21"/>
      <c r="Q27" s="26"/>
      <c r="R27" s="21"/>
      <c r="S27" s="21"/>
      <c r="T27" s="21"/>
      <c r="U27" s="20"/>
    </row>
    <row r="28" spans="10:22" ht="17" thickBot="1" x14ac:dyDescent="0.25">
      <c r="J28" s="144"/>
      <c r="K28" s="143"/>
      <c r="L28" s="127"/>
      <c r="M28" s="123"/>
      <c r="N28" s="122"/>
      <c r="O28" s="123"/>
      <c r="P28" s="21"/>
      <c r="Q28" s="26"/>
      <c r="R28" s="21"/>
      <c r="S28" s="21"/>
      <c r="T28" s="21"/>
      <c r="U28" s="20"/>
    </row>
    <row r="29" spans="10:22" ht="17" thickBot="1" x14ac:dyDescent="0.25">
      <c r="J29" s="144"/>
      <c r="K29" s="143"/>
      <c r="L29" s="127"/>
      <c r="M29" s="123"/>
      <c r="N29" s="122"/>
      <c r="O29" s="123"/>
      <c r="P29" s="21"/>
      <c r="Q29" s="26"/>
      <c r="R29" s="21"/>
      <c r="S29" s="21"/>
      <c r="T29" s="21"/>
      <c r="U29" s="20"/>
    </row>
    <row r="30" spans="10:22" ht="17" thickBot="1" x14ac:dyDescent="0.25">
      <c r="J30" s="144"/>
      <c r="K30" s="143"/>
      <c r="L30" s="127"/>
      <c r="M30" s="123"/>
      <c r="N30" s="122"/>
      <c r="O30" s="123"/>
      <c r="P30" s="21"/>
      <c r="Q30" s="21"/>
      <c r="R30" s="21"/>
      <c r="S30" s="21"/>
      <c r="T30" s="21"/>
      <c r="U30" s="20"/>
    </row>
    <row r="31" spans="10:22" ht="17" thickBot="1" x14ac:dyDescent="0.25">
      <c r="J31" s="144"/>
      <c r="K31" s="143"/>
      <c r="L31" s="127"/>
      <c r="M31" s="123"/>
      <c r="N31" s="122"/>
      <c r="O31" s="123"/>
      <c r="P31" s="21"/>
      <c r="Q31" s="21"/>
      <c r="R31" s="21"/>
      <c r="S31" s="21"/>
      <c r="T31" s="21"/>
      <c r="U31" s="20"/>
    </row>
    <row r="32" spans="10:22" ht="17" thickBot="1" x14ac:dyDescent="0.25">
      <c r="J32" s="144"/>
      <c r="K32" s="143"/>
      <c r="L32" s="127"/>
      <c r="M32" s="123"/>
      <c r="N32" s="122"/>
      <c r="O32" s="123"/>
      <c r="P32" s="21"/>
      <c r="Q32" s="21"/>
      <c r="R32" s="21"/>
      <c r="S32" s="21"/>
      <c r="T32" s="21"/>
      <c r="U32" s="20"/>
    </row>
    <row r="33" spans="10:21" ht="17" thickBot="1" x14ac:dyDescent="0.25">
      <c r="J33" s="144"/>
      <c r="K33" s="143"/>
      <c r="L33" s="127"/>
      <c r="M33" s="123"/>
      <c r="N33" s="122"/>
      <c r="O33" s="123"/>
      <c r="P33" s="21"/>
      <c r="Q33" s="21"/>
      <c r="R33" s="21"/>
      <c r="S33" s="21"/>
      <c r="T33" s="21"/>
      <c r="U33" s="20"/>
    </row>
    <row r="34" spans="10:21" ht="18" customHeight="1" thickBot="1" x14ac:dyDescent="0.25">
      <c r="J34" s="144"/>
      <c r="K34" s="143"/>
      <c r="L34" s="127"/>
      <c r="M34" s="123"/>
      <c r="N34" s="122"/>
      <c r="O34" s="123"/>
      <c r="P34" s="21"/>
      <c r="Q34" s="21"/>
      <c r="R34" s="21"/>
      <c r="S34" s="21"/>
      <c r="T34" s="21"/>
      <c r="U34" s="20"/>
    </row>
    <row r="35" spans="10:21" ht="17" thickBot="1" x14ac:dyDescent="0.25">
      <c r="J35" s="144"/>
      <c r="K35" s="143"/>
      <c r="L35" s="127"/>
      <c r="M35" s="123"/>
      <c r="N35" s="122"/>
      <c r="O35" s="123"/>
      <c r="P35" s="21"/>
      <c r="Q35" s="21"/>
      <c r="R35" s="21"/>
      <c r="S35" s="21"/>
      <c r="T35" s="21"/>
      <c r="U35" s="20"/>
    </row>
    <row r="36" spans="10:21" ht="17" thickBot="1" x14ac:dyDescent="0.25">
      <c r="J36" s="144"/>
      <c r="K36" s="143"/>
      <c r="L36" s="127"/>
      <c r="M36" s="123"/>
      <c r="N36" s="122"/>
      <c r="O36" s="123"/>
      <c r="P36" s="21"/>
      <c r="Q36" s="21"/>
      <c r="R36" s="21"/>
      <c r="S36" s="21"/>
      <c r="T36" s="21"/>
      <c r="U36" s="20"/>
    </row>
    <row r="37" spans="10:21" ht="17" thickBot="1" x14ac:dyDescent="0.25">
      <c r="J37" s="144"/>
      <c r="K37" s="143"/>
      <c r="L37" s="127"/>
      <c r="M37" s="123"/>
      <c r="N37" s="122"/>
      <c r="O37" s="123"/>
      <c r="P37" s="21"/>
      <c r="Q37" s="21"/>
      <c r="R37" s="21"/>
      <c r="S37" s="21"/>
      <c r="T37" s="21"/>
      <c r="U37" s="20"/>
    </row>
    <row r="38" spans="10:21" ht="17" thickBot="1" x14ac:dyDescent="0.25">
      <c r="J38" s="144"/>
      <c r="K38" s="143"/>
      <c r="L38" s="124" t="s">
        <v>24</v>
      </c>
      <c r="M38" s="123">
        <f>COUNTIF(Tabla32567[¿Reservó su cita?],L38)</f>
        <v>0</v>
      </c>
      <c r="N38" s="21"/>
      <c r="O38" s="21"/>
      <c r="P38" s="21"/>
      <c r="Q38" s="21"/>
      <c r="R38" s="21"/>
      <c r="S38" s="21"/>
      <c r="T38" s="21"/>
      <c r="U38" s="20"/>
    </row>
    <row r="39" spans="10:21" ht="17" thickBot="1" x14ac:dyDescent="0.25">
      <c r="J39" s="144"/>
      <c r="K39" s="143"/>
      <c r="L39" s="124"/>
      <c r="M39" s="123"/>
      <c r="N39" s="21"/>
      <c r="O39" s="21"/>
      <c r="P39" s="18"/>
      <c r="Q39" s="18"/>
      <c r="R39" s="18"/>
      <c r="S39" s="18"/>
      <c r="T39" s="18"/>
      <c r="U39" s="20"/>
    </row>
    <row r="40" spans="10:21" ht="17" thickBot="1" x14ac:dyDescent="0.25">
      <c r="J40" s="144"/>
      <c r="K40" s="143"/>
      <c r="L40" s="124"/>
      <c r="M40" s="123"/>
      <c r="N40" s="21"/>
      <c r="O40" s="21"/>
      <c r="P40" s="21"/>
      <c r="Q40" s="21"/>
      <c r="R40" s="21"/>
      <c r="S40" s="21"/>
      <c r="T40" s="21"/>
      <c r="U40" s="20"/>
    </row>
  </sheetData>
  <mergeCells count="29">
    <mergeCell ref="R12:R13"/>
    <mergeCell ref="S12:S13"/>
    <mergeCell ref="H1:Y1"/>
    <mergeCell ref="J4:T4"/>
    <mergeCell ref="J6:K6"/>
    <mergeCell ref="P6:T7"/>
    <mergeCell ref="P8:R11"/>
    <mergeCell ref="S8:T11"/>
    <mergeCell ref="L38:L40"/>
    <mergeCell ref="M38:M40"/>
    <mergeCell ref="T12:T13"/>
    <mergeCell ref="J14:J40"/>
    <mergeCell ref="K14:K40"/>
    <mergeCell ref="L14:L37"/>
    <mergeCell ref="M14:M37"/>
    <mergeCell ref="N14:N25"/>
    <mergeCell ref="O14:O25"/>
    <mergeCell ref="P14:P19"/>
    <mergeCell ref="Q14:Q19"/>
    <mergeCell ref="R14:R19"/>
    <mergeCell ref="L12:M13"/>
    <mergeCell ref="N12:O13"/>
    <mergeCell ref="P12:P13"/>
    <mergeCell ref="Q12:Q13"/>
    <mergeCell ref="P20:P25"/>
    <mergeCell ref="Q20:Q25"/>
    <mergeCell ref="R20:R25"/>
    <mergeCell ref="N26:N37"/>
    <mergeCell ref="O26:O37"/>
  </mergeCells>
  <conditionalFormatting sqref="D2:D22">
    <cfRule type="containsText" dxfId="63" priority="18" operator="containsText" text="Primera vez">
      <formula>NOT(ISERROR(SEARCH("Primera vez",D2)))</formula>
    </cfRule>
    <cfRule type="containsText" dxfId="62" priority="20" operator="containsText" text="Primera vez">
      <formula>NOT(ISERROR(SEARCH("Primera vez",D2)))</formula>
    </cfRule>
    <cfRule type="containsText" dxfId="61" priority="21" operator="containsText" text="Primera vez">
      <formula>NOT(ISERROR(SEARCH("Primera vez",D2)))</formula>
    </cfRule>
    <cfRule type="colorScale" priority="22">
      <colorScale>
        <cfvo type="formula" val="$N$14"/>
        <cfvo type="formula" val="$N$26"/>
        <color rgb="FFFF7128"/>
        <color rgb="FFFFEF9C"/>
      </colorScale>
    </cfRule>
  </conditionalFormatting>
  <conditionalFormatting sqref="D2:D1048576">
    <cfRule type="containsText" dxfId="60" priority="1" operator="containsText" text="Subsecuente">
      <formula>NOT(ISERROR(SEARCH("Subsecuente",D2)))</formula>
    </cfRule>
    <cfRule type="containsText" dxfId="59" priority="2" operator="containsText" text="Subsecuente">
      <formula>NOT(ISERROR(SEARCH("Subsecuente",D2)))</formula>
    </cfRule>
    <cfRule type="containsText" dxfId="58" priority="3" operator="containsText" text="Subsecuente">
      <formula>NOT(ISERROR(SEARCH("Subsecuente",D2)))</formula>
    </cfRule>
    <cfRule type="containsText" dxfId="57" priority="4" operator="containsText" text="Primera vez">
      <formula>NOT(ISERROR(SEARCH("Primera vez",D2)))</formula>
    </cfRule>
    <cfRule type="containsText" dxfId="56" priority="5" operator="containsText" text="Subsecuente">
      <formula>NOT(ISERROR(SEARCH("Subsecuente",D2)))</formula>
    </cfRule>
    <cfRule type="containsText" dxfId="55" priority="6" operator="containsText" text="Subsecuente">
      <formula>NOT(ISERROR(SEARCH("Subsecuente",D2)))</formula>
    </cfRule>
    <cfRule type="containsText" dxfId="54" priority="13" operator="containsText" text="Primera vez">
      <formula>NOT(ISERROR(SEARCH("Primera vez",D2)))</formula>
    </cfRule>
  </conditionalFormatting>
  <conditionalFormatting sqref="D3:D22">
    <cfRule type="containsText" dxfId="53" priority="17" operator="containsText" text="Primera vez">
      <formula>NOT(ISERROR(SEARCH("Primera vez",D3)))</formula>
    </cfRule>
  </conditionalFormatting>
  <conditionalFormatting sqref="F1:F1048576">
    <cfRule type="containsText" dxfId="52" priority="7" operator="containsText" text="Recomendación">
      <formula>NOT(ISERROR(SEARCH("Recomendación",F1)))</formula>
    </cfRule>
    <cfRule type="containsText" dxfId="51" priority="8" operator="containsText" text="Medios impresos">
      <formula>NOT(ISERROR(SEARCH("Medios impresos",F1)))</formula>
    </cfRule>
    <cfRule type="containsText" dxfId="50" priority="12" operator="containsText" text="Facebook">
      <formula>NOT(ISERROR(SEARCH("Facebook",F1)))</formula>
    </cfRule>
  </conditionalFormatting>
  <conditionalFormatting sqref="F2:F22">
    <cfRule type="containsText" dxfId="49" priority="14" operator="containsText" text="Instagram">
      <formula>NOT(ISERROR(SEARCH("Instagram",F2)))</formula>
    </cfRule>
    <cfRule type="containsText" dxfId="48" priority="15" operator="containsText" text="Google, Facebook, Instagram">
      <formula>NOT(ISERROR(SEARCH("Google, Facebook, Instagram",F2)))</formula>
    </cfRule>
    <cfRule type="containsText" dxfId="47" priority="16" operator="containsText" text="Recomendación">
      <formula>NOT(ISERROR(SEARCH("Recomendación",F2)))</formula>
    </cfRule>
  </conditionalFormatting>
  <conditionalFormatting sqref="F2:F1048576">
    <cfRule type="containsText" dxfId="46" priority="9" operator="containsText" text="Instagram">
      <formula>NOT(ISERROR(SEARCH("Instagram",F2)))</formula>
    </cfRule>
    <cfRule type="containsText" dxfId="45" priority="10" operator="containsText" text="TikTok">
      <formula>NOT(ISERROR(SEARCH("TikTok",F2)))</formula>
    </cfRule>
    <cfRule type="containsText" dxfId="44" priority="11" operator="containsText" text="Google">
      <formula>NOT(ISERROR(SEARCH("Google",F2)))</formula>
    </cfRule>
  </conditionalFormatting>
  <dataValidations count="3">
    <dataValidation type="list" allowBlank="1" showInputMessage="1" showErrorMessage="1" promptTitle="Recuerda:" prompt="Aquí, si el paciente es subsecuente se anota &quot;No aplica&quot;" sqref="F2:F1048576" xr:uid="{5002E1DE-ECC1-2042-A346-E08B81CA9E0B}">
      <formula1>$S$15:$S$21</formula1>
    </dataValidation>
    <dataValidation type="list" allowBlank="1" showInputMessage="1" showErrorMessage="1" sqref="D2:D1048576" xr:uid="{446D775E-B770-F541-9A6A-8B086E2A56F4}">
      <formula1>$N$14:$N$37</formula1>
    </dataValidation>
    <dataValidation type="list" allowBlank="1" showInputMessage="1" showErrorMessage="1" sqref="G2:G1048576" xr:uid="{07F8AD6F-750F-BF4B-886B-89B3A8F06FC9}">
      <formula1>$L$14:$L$40</formula1>
    </dataValidation>
  </dataValidations>
  <hyperlinks>
    <hyperlink ref="H1" r:id="rId1" xr:uid="{B3F78415-AD8C-624C-BC17-E3F9C85E1698}"/>
  </hyperlinks>
  <pageMargins left="0.7" right="0.7" top="0.75" bottom="0.75" header="0.3" footer="0.3"/>
  <legacyDrawing r:id="rId2"/>
  <tableParts count="1">
    <tablePart r:id="rId3"/>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CC47D9-BC70-0143-B437-E7FF7ED427A2}">
  <sheetPr>
    <tabColor theme="9" tint="0.59999389629810485"/>
  </sheetPr>
  <dimension ref="A1:Y40"/>
  <sheetViews>
    <sheetView zoomScale="80" zoomScaleNormal="80" workbookViewId="0">
      <pane ySplit="1" topLeftCell="A2" activePane="bottomLeft" state="frozen"/>
      <selection pane="bottomLeft" activeCell="G9" sqref="G9"/>
    </sheetView>
  </sheetViews>
  <sheetFormatPr baseColWidth="10" defaultRowHeight="16" x14ac:dyDescent="0.2"/>
  <cols>
    <col min="1" max="1" width="24.33203125" style="1" bestFit="1" customWidth="1"/>
    <col min="2" max="2" width="16.33203125" style="44" customWidth="1"/>
    <col min="3" max="3" width="15.5" style="44" customWidth="1"/>
    <col min="4" max="4" width="15.5" bestFit="1" customWidth="1"/>
    <col min="5" max="5" width="19.1640625" style="44" customWidth="1"/>
    <col min="6" max="6" width="17.83203125" customWidth="1"/>
    <col min="7" max="7" width="17.1640625" style="44" customWidth="1"/>
    <col min="8" max="8" width="6.1640625" style="2" customWidth="1"/>
    <col min="9" max="9" width="9.6640625" style="3" customWidth="1"/>
    <col min="10" max="10" width="17" style="3" customWidth="1"/>
    <col min="11" max="11" width="11" style="3" customWidth="1"/>
    <col min="12" max="12" width="10.83203125" style="3"/>
    <col min="13" max="13" width="13.5" style="3" customWidth="1"/>
    <col min="14" max="14" width="12.6640625" style="3" customWidth="1"/>
    <col min="15" max="15" width="17.33203125" style="3" customWidth="1"/>
    <col min="16" max="16" width="11" style="3" customWidth="1"/>
    <col min="17" max="17" width="14.33203125" style="3" customWidth="1"/>
    <col min="18" max="18" width="23.1640625" style="3" customWidth="1"/>
    <col min="19" max="19" width="16.1640625" style="3" bestFit="1" customWidth="1"/>
    <col min="20" max="20" width="10.5" style="3" customWidth="1"/>
    <col min="21" max="21" width="10.83203125" style="3"/>
    <col min="22" max="22" width="5.33203125" style="3" customWidth="1"/>
    <col min="23" max="23" width="3" style="3" customWidth="1"/>
    <col min="24" max="24" width="10.83203125" style="3" customWidth="1"/>
    <col min="25" max="16384" width="10.83203125" style="3"/>
  </cols>
  <sheetData>
    <row r="1" spans="1:25" s="9" customFormat="1" ht="38" customHeight="1" thickBot="1" x14ac:dyDescent="0.25">
      <c r="A1" s="42" t="s">
        <v>0</v>
      </c>
      <c r="B1" s="43" t="s">
        <v>1</v>
      </c>
      <c r="C1" s="43" t="s">
        <v>2</v>
      </c>
      <c r="D1" s="8" t="s">
        <v>3</v>
      </c>
      <c r="E1" s="43" t="s">
        <v>4</v>
      </c>
      <c r="F1" s="8" t="s">
        <v>5</v>
      </c>
      <c r="G1" s="45" t="s">
        <v>6</v>
      </c>
      <c r="H1" s="132" t="s">
        <v>35</v>
      </c>
      <c r="I1" s="133"/>
      <c r="J1" s="133"/>
      <c r="K1" s="133"/>
      <c r="L1" s="133"/>
      <c r="M1" s="133"/>
      <c r="N1" s="133"/>
      <c r="O1" s="133"/>
      <c r="P1" s="133"/>
      <c r="Q1" s="133"/>
      <c r="R1" s="133"/>
      <c r="S1" s="133"/>
      <c r="T1" s="133"/>
      <c r="U1" s="133"/>
      <c r="V1" s="133"/>
      <c r="W1" s="133"/>
      <c r="X1" s="133"/>
      <c r="Y1" s="133"/>
    </row>
    <row r="3" spans="1:25" ht="17" thickBot="1" x14ac:dyDescent="0.25">
      <c r="U3" s="10"/>
    </row>
    <row r="4" spans="1:25" ht="16" customHeight="1" thickBot="1" x14ac:dyDescent="0.25">
      <c r="J4" s="157" t="s">
        <v>30</v>
      </c>
      <c r="K4" s="158"/>
      <c r="L4" s="158"/>
      <c r="M4" s="158"/>
      <c r="N4" s="158"/>
      <c r="O4" s="158"/>
      <c r="P4" s="158"/>
      <c r="Q4" s="158"/>
      <c r="R4" s="158"/>
      <c r="S4" s="158"/>
      <c r="T4" s="159"/>
      <c r="U4" s="10"/>
    </row>
    <row r="5" spans="1:25" ht="17" thickBot="1" x14ac:dyDescent="0.25"/>
    <row r="6" spans="1:25" ht="17" thickBot="1" x14ac:dyDescent="0.25">
      <c r="J6" s="134" t="s">
        <v>34</v>
      </c>
      <c r="K6" s="134"/>
      <c r="L6" s="37"/>
      <c r="M6" s="33" t="s">
        <v>7</v>
      </c>
      <c r="N6" s="34"/>
      <c r="O6" s="19"/>
      <c r="P6" s="115" t="s">
        <v>22</v>
      </c>
      <c r="Q6" s="116"/>
      <c r="R6" s="116"/>
      <c r="S6" s="116"/>
      <c r="T6" s="117"/>
      <c r="U6" s="20"/>
    </row>
    <row r="7" spans="1:25" ht="17" thickBot="1" x14ac:dyDescent="0.25">
      <c r="J7" s="18"/>
      <c r="K7" s="18"/>
      <c r="L7" s="38"/>
      <c r="M7" s="18" t="s">
        <v>42</v>
      </c>
      <c r="N7" s="19"/>
      <c r="O7" s="19"/>
      <c r="P7" s="118"/>
      <c r="Q7" s="119"/>
      <c r="R7" s="119"/>
      <c r="S7" s="119"/>
      <c r="T7" s="120"/>
      <c r="U7" s="20"/>
    </row>
    <row r="8" spans="1:25" ht="17" thickBot="1" x14ac:dyDescent="0.25">
      <c r="J8" s="18"/>
      <c r="K8" s="18"/>
      <c r="L8" s="39"/>
      <c r="M8" s="18" t="s">
        <v>9</v>
      </c>
      <c r="N8" s="19"/>
      <c r="O8" s="19"/>
      <c r="P8" s="135" t="s">
        <v>19</v>
      </c>
      <c r="Q8" s="135"/>
      <c r="R8" s="135"/>
      <c r="S8" s="106" t="s">
        <v>20</v>
      </c>
      <c r="T8" s="108"/>
      <c r="U8" s="20"/>
    </row>
    <row r="9" spans="1:25" ht="17" customHeight="1" thickBot="1" x14ac:dyDescent="0.25">
      <c r="J9" s="18"/>
      <c r="K9" s="18"/>
      <c r="L9" s="40"/>
      <c r="M9" s="35" t="s">
        <v>43</v>
      </c>
      <c r="N9" s="36"/>
      <c r="O9" s="19"/>
      <c r="P9" s="135"/>
      <c r="Q9" s="135"/>
      <c r="R9" s="135"/>
      <c r="S9" s="109"/>
      <c r="T9" s="111"/>
      <c r="U9" s="20"/>
    </row>
    <row r="10" spans="1:25" ht="17" thickBot="1" x14ac:dyDescent="0.25">
      <c r="J10" s="18"/>
      <c r="K10" s="18"/>
      <c r="L10" s="18"/>
      <c r="M10" s="18"/>
      <c r="N10" s="18"/>
      <c r="O10" s="19"/>
      <c r="P10" s="135"/>
      <c r="Q10" s="135"/>
      <c r="R10" s="135"/>
      <c r="S10" s="109"/>
      <c r="T10" s="111"/>
      <c r="U10" s="20"/>
    </row>
    <row r="11" spans="1:25" ht="17" thickBot="1" x14ac:dyDescent="0.25">
      <c r="J11" s="18"/>
      <c r="K11" s="18"/>
      <c r="L11" s="18"/>
      <c r="M11" s="18"/>
      <c r="N11" s="18"/>
      <c r="O11" s="19"/>
      <c r="P11" s="135"/>
      <c r="Q11" s="135"/>
      <c r="R11" s="135"/>
      <c r="S11" s="112"/>
      <c r="T11" s="114"/>
      <c r="U11" s="20"/>
    </row>
    <row r="12" spans="1:25" ht="17" thickBot="1" x14ac:dyDescent="0.25">
      <c r="J12" s="21"/>
      <c r="K12" s="21"/>
      <c r="L12" s="145" t="s">
        <v>26</v>
      </c>
      <c r="M12" s="146"/>
      <c r="N12" s="149" t="s">
        <v>27</v>
      </c>
      <c r="O12" s="150"/>
      <c r="P12" s="123" t="s">
        <v>17</v>
      </c>
      <c r="Q12" s="123" t="s">
        <v>21</v>
      </c>
      <c r="R12" s="123" t="s">
        <v>18</v>
      </c>
      <c r="S12" s="129" t="s">
        <v>32</v>
      </c>
      <c r="T12" s="143" t="s">
        <v>33</v>
      </c>
      <c r="U12" s="20"/>
    </row>
    <row r="13" spans="1:25" ht="17" thickBot="1" x14ac:dyDescent="0.25">
      <c r="J13" s="21"/>
      <c r="K13" s="21"/>
      <c r="L13" s="147"/>
      <c r="M13" s="148"/>
      <c r="N13" s="151"/>
      <c r="O13" s="152"/>
      <c r="P13" s="123"/>
      <c r="Q13" s="123"/>
      <c r="R13" s="123"/>
      <c r="S13" s="129"/>
      <c r="T13" s="143"/>
      <c r="U13" s="20"/>
    </row>
    <row r="14" spans="1:25" ht="17" thickBot="1" x14ac:dyDescent="0.25">
      <c r="J14" s="144" t="s">
        <v>25</v>
      </c>
      <c r="K14" s="143">
        <f>M14+M38</f>
        <v>0</v>
      </c>
      <c r="L14" s="127" t="s">
        <v>23</v>
      </c>
      <c r="M14" s="123">
        <f>COUNTIF(Tabla325678[¿Reservó su cita?],L14)</f>
        <v>0</v>
      </c>
      <c r="N14" s="128" t="s">
        <v>7</v>
      </c>
      <c r="O14" s="123">
        <f>COUNTIFS(Tabla325678[¿Es primera vez o subsecuente?],N14,Tabla325678[¿Reservó su cita?],L14)</f>
        <v>0</v>
      </c>
      <c r="P14" s="129" t="s">
        <v>9</v>
      </c>
      <c r="Q14" s="123">
        <f>T14+T18+T19</f>
        <v>0</v>
      </c>
      <c r="R14" s="130" t="e">
        <f>Q14*100/O14</f>
        <v>#DIV/0!</v>
      </c>
      <c r="S14" s="41" t="s">
        <v>10</v>
      </c>
      <c r="T14" s="22">
        <f>T15+T16+T17</f>
        <v>0</v>
      </c>
      <c r="U14" s="20"/>
    </row>
    <row r="15" spans="1:25" ht="17" thickBot="1" x14ac:dyDescent="0.25">
      <c r="J15" s="144"/>
      <c r="K15" s="143"/>
      <c r="L15" s="127"/>
      <c r="M15" s="123"/>
      <c r="N15" s="128"/>
      <c r="O15" s="123"/>
      <c r="P15" s="129"/>
      <c r="Q15" s="123"/>
      <c r="R15" s="130"/>
      <c r="S15" s="23" t="s">
        <v>14</v>
      </c>
      <c r="T15" s="24">
        <f>COUNTIFS(Tabla325678[¿Cómo se enteró?],S15,Tabla325678[¿Reservó su cita?],L14)</f>
        <v>0</v>
      </c>
      <c r="U15" s="20"/>
    </row>
    <row r="16" spans="1:25" ht="17" thickBot="1" x14ac:dyDescent="0.25">
      <c r="J16" s="144"/>
      <c r="K16" s="143"/>
      <c r="L16" s="127"/>
      <c r="M16" s="123"/>
      <c r="N16" s="128"/>
      <c r="O16" s="123"/>
      <c r="P16" s="129"/>
      <c r="Q16" s="123"/>
      <c r="R16" s="130"/>
      <c r="S16" s="23" t="s">
        <v>15</v>
      </c>
      <c r="T16" s="24">
        <f>COUNTIFS(Tabla325678[¿Cómo se enteró?],S16,Tabla325678[¿Reservó su cita?],L14)</f>
        <v>0</v>
      </c>
      <c r="U16" s="20"/>
    </row>
    <row r="17" spans="10:22" ht="17" thickBot="1" x14ac:dyDescent="0.25">
      <c r="J17" s="144"/>
      <c r="K17" s="143"/>
      <c r="L17" s="127"/>
      <c r="M17" s="123"/>
      <c r="N17" s="128"/>
      <c r="O17" s="123"/>
      <c r="P17" s="129"/>
      <c r="Q17" s="123"/>
      <c r="R17" s="130"/>
      <c r="S17" s="23" t="s">
        <v>16</v>
      </c>
      <c r="T17" s="24">
        <f>COUNTIFS(Tabla325678[¿Cómo se enteró?],S17,Tabla325678[¿Reservó su cita?],L14)</f>
        <v>0</v>
      </c>
      <c r="U17" s="20"/>
    </row>
    <row r="18" spans="10:22" ht="17" thickBot="1" x14ac:dyDescent="0.25">
      <c r="J18" s="144"/>
      <c r="K18" s="143"/>
      <c r="L18" s="127"/>
      <c r="M18" s="123"/>
      <c r="N18" s="128"/>
      <c r="O18" s="123"/>
      <c r="P18" s="129"/>
      <c r="Q18" s="123"/>
      <c r="R18" s="130"/>
      <c r="S18" s="41" t="s">
        <v>11</v>
      </c>
      <c r="T18" s="22">
        <f>COUNTIFS(Tabla325678[¿Cómo se enteró?],S18,Tabla325678[¿Reservó su cita?],L14)</f>
        <v>0</v>
      </c>
      <c r="U18" s="20"/>
    </row>
    <row r="19" spans="10:22" ht="17" thickBot="1" x14ac:dyDescent="0.25">
      <c r="J19" s="144"/>
      <c r="K19" s="143"/>
      <c r="L19" s="127"/>
      <c r="M19" s="123"/>
      <c r="N19" s="128"/>
      <c r="O19" s="123"/>
      <c r="P19" s="129"/>
      <c r="Q19" s="123"/>
      <c r="R19" s="130"/>
      <c r="S19" s="41" t="s">
        <v>12</v>
      </c>
      <c r="T19" s="22">
        <f>COUNTIFS(Tabla325678[¿Cómo se enteró?],S19,Tabla325678[¿Reservó su cita?],L14)</f>
        <v>0</v>
      </c>
      <c r="U19" s="20"/>
    </row>
    <row r="20" spans="10:22" ht="17" thickBot="1" x14ac:dyDescent="0.25">
      <c r="J20" s="144"/>
      <c r="K20" s="143"/>
      <c r="L20" s="127"/>
      <c r="M20" s="123"/>
      <c r="N20" s="128"/>
      <c r="O20" s="123"/>
      <c r="P20" s="131" t="s">
        <v>31</v>
      </c>
      <c r="Q20" s="123">
        <f>COUNTIFS(Tabla325678[¿Cómo se enteró?],S20,Tabla325678[¿Es primera vez o subsecuente?],N14)</f>
        <v>0</v>
      </c>
      <c r="R20" s="130" t="e">
        <f>Q20*100/O14</f>
        <v>#DIV/0!</v>
      </c>
      <c r="S20" s="25" t="s">
        <v>13</v>
      </c>
      <c r="T20" s="26"/>
      <c r="U20" s="20"/>
    </row>
    <row r="21" spans="10:22" ht="17" thickBot="1" x14ac:dyDescent="0.25">
      <c r="J21" s="144"/>
      <c r="K21" s="143"/>
      <c r="L21" s="127"/>
      <c r="M21" s="123"/>
      <c r="N21" s="128"/>
      <c r="O21" s="123"/>
      <c r="P21" s="131"/>
      <c r="Q21" s="123"/>
      <c r="R21" s="130"/>
      <c r="S21" s="25" t="s">
        <v>28</v>
      </c>
      <c r="T21" s="26"/>
      <c r="U21" s="20"/>
    </row>
    <row r="22" spans="10:22" ht="17" thickBot="1" x14ac:dyDescent="0.25">
      <c r="J22" s="144"/>
      <c r="K22" s="143"/>
      <c r="L22" s="127"/>
      <c r="M22" s="123"/>
      <c r="N22" s="128"/>
      <c r="O22" s="123"/>
      <c r="P22" s="131"/>
      <c r="Q22" s="123"/>
      <c r="R22" s="130"/>
      <c r="S22" s="27"/>
      <c r="T22" s="28"/>
      <c r="U22" s="20"/>
    </row>
    <row r="23" spans="10:22" ht="17" thickBot="1" x14ac:dyDescent="0.25">
      <c r="J23" s="144"/>
      <c r="K23" s="143"/>
      <c r="L23" s="127"/>
      <c r="M23" s="123"/>
      <c r="N23" s="128"/>
      <c r="O23" s="123"/>
      <c r="P23" s="131"/>
      <c r="Q23" s="123"/>
      <c r="R23" s="130"/>
      <c r="S23" s="29"/>
      <c r="T23" s="26"/>
      <c r="U23" s="20"/>
      <c r="V23" s="10"/>
    </row>
    <row r="24" spans="10:22" ht="17" thickBot="1" x14ac:dyDescent="0.25">
      <c r="J24" s="144"/>
      <c r="K24" s="143"/>
      <c r="L24" s="127"/>
      <c r="M24" s="123"/>
      <c r="N24" s="128"/>
      <c r="O24" s="123"/>
      <c r="P24" s="131"/>
      <c r="Q24" s="123"/>
      <c r="R24" s="130"/>
      <c r="S24" s="30"/>
      <c r="T24" s="21"/>
      <c r="U24" s="20"/>
      <c r="V24" s="10"/>
    </row>
    <row r="25" spans="10:22" ht="17" thickBot="1" x14ac:dyDescent="0.25">
      <c r="J25" s="144"/>
      <c r="K25" s="143"/>
      <c r="L25" s="127"/>
      <c r="M25" s="123"/>
      <c r="N25" s="128"/>
      <c r="O25" s="123"/>
      <c r="P25" s="131"/>
      <c r="Q25" s="123"/>
      <c r="R25" s="130"/>
      <c r="S25" s="30"/>
      <c r="T25" s="21"/>
      <c r="U25" s="20"/>
    </row>
    <row r="26" spans="10:22" ht="17" thickBot="1" x14ac:dyDescent="0.25">
      <c r="J26" s="144"/>
      <c r="K26" s="143"/>
      <c r="L26" s="127"/>
      <c r="M26" s="123"/>
      <c r="N26" s="122" t="s">
        <v>8</v>
      </c>
      <c r="O26" s="123">
        <f>COUNTIFS(Tabla325678[¿Es primera vez o subsecuente?],N26,Tabla325678[¿Reservó su cita?],L14)</f>
        <v>0</v>
      </c>
      <c r="P26" s="21"/>
      <c r="Q26" s="21"/>
      <c r="R26" s="31"/>
      <c r="S26" s="32"/>
      <c r="T26" s="21"/>
      <c r="U26" s="20"/>
    </row>
    <row r="27" spans="10:22" ht="17" thickBot="1" x14ac:dyDescent="0.25">
      <c r="J27" s="144"/>
      <c r="K27" s="143"/>
      <c r="L27" s="127"/>
      <c r="M27" s="123"/>
      <c r="N27" s="122"/>
      <c r="O27" s="123"/>
      <c r="P27" s="21"/>
      <c r="Q27" s="26"/>
      <c r="R27" s="21"/>
      <c r="S27" s="21"/>
      <c r="T27" s="21"/>
      <c r="U27" s="20"/>
    </row>
    <row r="28" spans="10:22" ht="17" thickBot="1" x14ac:dyDescent="0.25">
      <c r="J28" s="144"/>
      <c r="K28" s="143"/>
      <c r="L28" s="127"/>
      <c r="M28" s="123"/>
      <c r="N28" s="122"/>
      <c r="O28" s="123"/>
      <c r="P28" s="21"/>
      <c r="Q28" s="26"/>
      <c r="R28" s="21"/>
      <c r="S28" s="21"/>
      <c r="T28" s="21"/>
      <c r="U28" s="20"/>
    </row>
    <row r="29" spans="10:22" ht="17" thickBot="1" x14ac:dyDescent="0.25">
      <c r="J29" s="144"/>
      <c r="K29" s="143"/>
      <c r="L29" s="127"/>
      <c r="M29" s="123"/>
      <c r="N29" s="122"/>
      <c r="O29" s="123"/>
      <c r="P29" s="21"/>
      <c r="Q29" s="26"/>
      <c r="R29" s="21"/>
      <c r="S29" s="21"/>
      <c r="T29" s="21"/>
      <c r="U29" s="20"/>
    </row>
    <row r="30" spans="10:22" ht="17" thickBot="1" x14ac:dyDescent="0.25">
      <c r="J30" s="144"/>
      <c r="K30" s="143"/>
      <c r="L30" s="127"/>
      <c r="M30" s="123"/>
      <c r="N30" s="122"/>
      <c r="O30" s="123"/>
      <c r="P30" s="21"/>
      <c r="Q30" s="21"/>
      <c r="R30" s="21"/>
      <c r="S30" s="21"/>
      <c r="T30" s="21"/>
      <c r="U30" s="20"/>
    </row>
    <row r="31" spans="10:22" ht="17" thickBot="1" x14ac:dyDescent="0.25">
      <c r="J31" s="144"/>
      <c r="K31" s="143"/>
      <c r="L31" s="127"/>
      <c r="M31" s="123"/>
      <c r="N31" s="122"/>
      <c r="O31" s="123"/>
      <c r="P31" s="21"/>
      <c r="Q31" s="21"/>
      <c r="R31" s="21"/>
      <c r="S31" s="21"/>
      <c r="T31" s="21"/>
      <c r="U31" s="20"/>
    </row>
    <row r="32" spans="10:22" ht="17" thickBot="1" x14ac:dyDescent="0.25">
      <c r="J32" s="144"/>
      <c r="K32" s="143"/>
      <c r="L32" s="127"/>
      <c r="M32" s="123"/>
      <c r="N32" s="122"/>
      <c r="O32" s="123"/>
      <c r="P32" s="21"/>
      <c r="Q32" s="21"/>
      <c r="R32" s="21"/>
      <c r="S32" s="21"/>
      <c r="T32" s="21"/>
      <c r="U32" s="20"/>
    </row>
    <row r="33" spans="10:21" ht="17" thickBot="1" x14ac:dyDescent="0.25">
      <c r="J33" s="144"/>
      <c r="K33" s="143"/>
      <c r="L33" s="127"/>
      <c r="M33" s="123"/>
      <c r="N33" s="122"/>
      <c r="O33" s="123"/>
      <c r="P33" s="21"/>
      <c r="Q33" s="21"/>
      <c r="R33" s="21"/>
      <c r="S33" s="21"/>
      <c r="T33" s="21"/>
      <c r="U33" s="20"/>
    </row>
    <row r="34" spans="10:21" ht="18" customHeight="1" thickBot="1" x14ac:dyDescent="0.25">
      <c r="J34" s="144"/>
      <c r="K34" s="143"/>
      <c r="L34" s="127"/>
      <c r="M34" s="123"/>
      <c r="N34" s="122"/>
      <c r="O34" s="123"/>
      <c r="P34" s="21"/>
      <c r="Q34" s="21"/>
      <c r="R34" s="21"/>
      <c r="S34" s="21"/>
      <c r="T34" s="21"/>
      <c r="U34" s="20"/>
    </row>
    <row r="35" spans="10:21" ht="17" thickBot="1" x14ac:dyDescent="0.25">
      <c r="J35" s="144"/>
      <c r="K35" s="143"/>
      <c r="L35" s="127"/>
      <c r="M35" s="123"/>
      <c r="N35" s="122"/>
      <c r="O35" s="123"/>
      <c r="P35" s="21"/>
      <c r="Q35" s="21"/>
      <c r="R35" s="21"/>
      <c r="S35" s="21"/>
      <c r="T35" s="21"/>
      <c r="U35" s="20"/>
    </row>
    <row r="36" spans="10:21" ht="17" thickBot="1" x14ac:dyDescent="0.25">
      <c r="J36" s="144"/>
      <c r="K36" s="143"/>
      <c r="L36" s="127"/>
      <c r="M36" s="123"/>
      <c r="N36" s="122"/>
      <c r="O36" s="123"/>
      <c r="P36" s="21"/>
      <c r="Q36" s="21"/>
      <c r="R36" s="21"/>
      <c r="S36" s="21"/>
      <c r="T36" s="21"/>
      <c r="U36" s="20"/>
    </row>
    <row r="37" spans="10:21" ht="17" thickBot="1" x14ac:dyDescent="0.25">
      <c r="J37" s="144"/>
      <c r="K37" s="143"/>
      <c r="L37" s="127"/>
      <c r="M37" s="123"/>
      <c r="N37" s="122"/>
      <c r="O37" s="123"/>
      <c r="P37" s="21"/>
      <c r="Q37" s="21"/>
      <c r="R37" s="21"/>
      <c r="S37" s="21"/>
      <c r="T37" s="21"/>
      <c r="U37" s="20"/>
    </row>
    <row r="38" spans="10:21" ht="17" thickBot="1" x14ac:dyDescent="0.25">
      <c r="J38" s="144"/>
      <c r="K38" s="143"/>
      <c r="L38" s="124" t="s">
        <v>24</v>
      </c>
      <c r="M38" s="123">
        <f>COUNTIF(Tabla325678[¿Reservó su cita?],L38)</f>
        <v>0</v>
      </c>
      <c r="N38" s="21"/>
      <c r="O38" s="21"/>
      <c r="P38" s="21"/>
      <c r="Q38" s="21"/>
      <c r="R38" s="21"/>
      <c r="S38" s="21"/>
      <c r="T38" s="21"/>
      <c r="U38" s="20"/>
    </row>
    <row r="39" spans="10:21" ht="17" thickBot="1" x14ac:dyDescent="0.25">
      <c r="J39" s="144"/>
      <c r="K39" s="143"/>
      <c r="L39" s="124"/>
      <c r="M39" s="123"/>
      <c r="N39" s="21"/>
      <c r="O39" s="21"/>
      <c r="P39" s="18"/>
      <c r="Q39" s="18"/>
      <c r="R39" s="18"/>
      <c r="S39" s="18"/>
      <c r="T39" s="18"/>
      <c r="U39" s="20"/>
    </row>
    <row r="40" spans="10:21" ht="17" thickBot="1" x14ac:dyDescent="0.25">
      <c r="J40" s="144"/>
      <c r="K40" s="143"/>
      <c r="L40" s="124"/>
      <c r="M40" s="123"/>
      <c r="N40" s="21"/>
      <c r="O40" s="21"/>
      <c r="P40" s="21"/>
      <c r="Q40" s="21"/>
      <c r="R40" s="21"/>
      <c r="S40" s="21"/>
      <c r="T40" s="21"/>
      <c r="U40" s="20"/>
    </row>
  </sheetData>
  <mergeCells count="29">
    <mergeCell ref="R12:R13"/>
    <mergeCell ref="S12:S13"/>
    <mergeCell ref="H1:Y1"/>
    <mergeCell ref="J4:T4"/>
    <mergeCell ref="J6:K6"/>
    <mergeCell ref="P6:T7"/>
    <mergeCell ref="P8:R11"/>
    <mergeCell ref="S8:T11"/>
    <mergeCell ref="L38:L40"/>
    <mergeCell ref="M38:M40"/>
    <mergeCell ref="T12:T13"/>
    <mergeCell ref="J14:J40"/>
    <mergeCell ref="K14:K40"/>
    <mergeCell ref="L14:L37"/>
    <mergeCell ref="M14:M37"/>
    <mergeCell ref="N14:N25"/>
    <mergeCell ref="O14:O25"/>
    <mergeCell ref="P14:P19"/>
    <mergeCell ref="Q14:Q19"/>
    <mergeCell ref="R14:R19"/>
    <mergeCell ref="L12:M13"/>
    <mergeCell ref="N12:O13"/>
    <mergeCell ref="P12:P13"/>
    <mergeCell ref="Q12:Q13"/>
    <mergeCell ref="P20:P25"/>
    <mergeCell ref="Q20:Q25"/>
    <mergeCell ref="R20:R25"/>
    <mergeCell ref="N26:N37"/>
    <mergeCell ref="O26:O37"/>
  </mergeCells>
  <conditionalFormatting sqref="D2:D22">
    <cfRule type="containsText" dxfId="43" priority="13" operator="containsText" text="Primera vez">
      <formula>NOT(ISERROR(SEARCH("Primera vez",D2)))</formula>
    </cfRule>
    <cfRule type="containsText" dxfId="42" priority="18" operator="containsText" text="Primera vez">
      <formula>NOT(ISERROR(SEARCH("Primera vez",D2)))</formula>
    </cfRule>
    <cfRule type="containsText" dxfId="41" priority="20" operator="containsText" text="Primera vez">
      <formula>NOT(ISERROR(SEARCH("Primera vez",D2)))</formula>
    </cfRule>
    <cfRule type="colorScale" priority="22">
      <colorScale>
        <cfvo type="formula" val="$N$34"/>
        <cfvo type="formula" val="$N$46"/>
        <color rgb="FFFF7128"/>
        <color rgb="FFFFEF9C"/>
      </colorScale>
    </cfRule>
  </conditionalFormatting>
  <conditionalFormatting sqref="D2:D1048576">
    <cfRule type="containsText" dxfId="40" priority="1" operator="containsText" text="Subsecuente">
      <formula>NOT(ISERROR(SEARCH("Subsecuente",D2)))</formula>
    </cfRule>
    <cfRule type="containsText" dxfId="39" priority="2" operator="containsText" text="Subsecuente">
      <formula>NOT(ISERROR(SEARCH("Subsecuente",D2)))</formula>
    </cfRule>
    <cfRule type="containsText" dxfId="38" priority="3" operator="containsText" text="Subsecuente">
      <formula>NOT(ISERROR(SEARCH("Subsecuente",D2)))</formula>
    </cfRule>
    <cfRule type="containsText" dxfId="37" priority="4" operator="containsText" text="Primera vez">
      <formula>NOT(ISERROR(SEARCH("Primera vez",D2)))</formula>
    </cfRule>
    <cfRule type="containsText" dxfId="36" priority="5" operator="containsText" text="Subsecuente">
      <formula>NOT(ISERROR(SEARCH("Subsecuente",D2)))</formula>
    </cfRule>
    <cfRule type="containsText" dxfId="35" priority="6" operator="containsText" text="Subsecuente">
      <formula>NOT(ISERROR(SEARCH("Subsecuente",D2)))</formula>
    </cfRule>
    <cfRule type="containsText" dxfId="34" priority="21" operator="containsText" text="Primera vez">
      <formula>NOT(ISERROR(SEARCH("Primera vez",D2)))</formula>
    </cfRule>
  </conditionalFormatting>
  <conditionalFormatting sqref="D3:D22">
    <cfRule type="containsText" dxfId="33" priority="17" operator="containsText" text="Primera vez">
      <formula>NOT(ISERROR(SEARCH("Primera vez",D3)))</formula>
    </cfRule>
  </conditionalFormatting>
  <conditionalFormatting sqref="F1:F1048576">
    <cfRule type="containsText" dxfId="32" priority="7" operator="containsText" text="Recomendación">
      <formula>NOT(ISERROR(SEARCH("Recomendación",F1)))</formula>
    </cfRule>
    <cfRule type="containsText" dxfId="31" priority="8" operator="containsText" text="Medios impresos">
      <formula>NOT(ISERROR(SEARCH("Medios impresos",F1)))</formula>
    </cfRule>
    <cfRule type="containsText" dxfId="30" priority="12" operator="containsText" text="Facebook">
      <formula>NOT(ISERROR(SEARCH("Facebook",F1)))</formula>
    </cfRule>
  </conditionalFormatting>
  <conditionalFormatting sqref="F2:F22">
    <cfRule type="containsText" dxfId="29" priority="14" operator="containsText" text="Instagram">
      <formula>NOT(ISERROR(SEARCH("Instagram",F2)))</formula>
    </cfRule>
    <cfRule type="containsText" dxfId="28" priority="15" operator="containsText" text="Google, Facebook, Instagram">
      <formula>NOT(ISERROR(SEARCH("Google, Facebook, Instagram",F2)))</formula>
    </cfRule>
    <cfRule type="containsText" dxfId="27" priority="16" operator="containsText" text="Recomendación">
      <formula>NOT(ISERROR(SEARCH("Recomendación",F2)))</formula>
    </cfRule>
  </conditionalFormatting>
  <conditionalFormatting sqref="F2:F1048576">
    <cfRule type="containsText" dxfId="26" priority="9" operator="containsText" text="Instagram">
      <formula>NOT(ISERROR(SEARCH("Instagram",F2)))</formula>
    </cfRule>
    <cfRule type="containsText" dxfId="25" priority="10" operator="containsText" text="TikTok">
      <formula>NOT(ISERROR(SEARCH("TikTok",F2)))</formula>
    </cfRule>
    <cfRule type="containsText" dxfId="24" priority="11" operator="containsText" text="Google">
      <formula>NOT(ISERROR(SEARCH("Google",F2)))</formula>
    </cfRule>
  </conditionalFormatting>
  <dataValidations count="5">
    <dataValidation type="list" allowBlank="1" showInputMessage="1" showErrorMessage="1" sqref="G2:G1048576" xr:uid="{FF8CA3A1-944E-F446-B6B2-8C918003C781}">
      <formula1>$L$14:$L$40</formula1>
    </dataValidation>
    <dataValidation type="list" allowBlank="1" showInputMessage="1" showErrorMessage="1" sqref="D23:D1048576 D2" xr:uid="{9BF327D2-5F98-6E42-B5C5-AE4538292CF8}">
      <formula1>$N$14:$N$37</formula1>
    </dataValidation>
    <dataValidation type="list" allowBlank="1" showInputMessage="1" showErrorMessage="1" promptTitle="Recuerda:" prompt="Aquí, si el paciente es subsecuente se anota &quot;No aplica&quot;" sqref="F23:F1048576" xr:uid="{9CBB42C5-6D98-B343-98DC-F54848A2E2AE}">
      <formula1>$S$15:$S$21</formula1>
    </dataValidation>
    <dataValidation type="list" allowBlank="1" showInputMessage="1" showErrorMessage="1" sqref="D2:D22" xr:uid="{22A12FFE-3C68-0844-BAA1-4C49A80DFC3F}">
      <formula1>$N$34:$N$57</formula1>
    </dataValidation>
    <dataValidation type="list" allowBlank="1" showInputMessage="1" showErrorMessage="1" promptTitle="Recuerda:" prompt="Aquí, si el paciente es subsecuente se anota &quot;No aplica&quot;" sqref="F2:F22" xr:uid="{53E7318F-CE8C-8542-873C-2E3A434C1B62}">
      <formula1>$S$35:$S$41</formula1>
    </dataValidation>
  </dataValidations>
  <hyperlinks>
    <hyperlink ref="H1" r:id="rId1" xr:uid="{819D576A-AEA6-6C49-976E-1A1B5254FC16}"/>
  </hyperlinks>
  <pageMargins left="0.7" right="0.7" top="0.75" bottom="0.75" header="0.3" footer="0.3"/>
  <legacyDrawing r:id="rId2"/>
  <tableParts count="1">
    <tablePart r:id="rId3"/>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D83EE4-5648-614B-8F36-10AAC7DA221A}">
  <sheetPr>
    <tabColor theme="9" tint="0.59999389629810485"/>
  </sheetPr>
  <dimension ref="A1:Y40"/>
  <sheetViews>
    <sheetView zoomScale="80" zoomScaleNormal="80" workbookViewId="0">
      <pane ySplit="1" topLeftCell="A2" activePane="bottomLeft" state="frozen"/>
      <selection pane="bottomLeft" activeCell="E14" sqref="E14"/>
    </sheetView>
  </sheetViews>
  <sheetFormatPr baseColWidth="10" defaultRowHeight="16" x14ac:dyDescent="0.2"/>
  <cols>
    <col min="1" max="1" width="24.33203125" style="1" bestFit="1" customWidth="1"/>
    <col min="2" max="2" width="16.33203125" style="44" customWidth="1"/>
    <col min="3" max="3" width="15.5" style="44" customWidth="1"/>
    <col min="4" max="4" width="15.5" bestFit="1" customWidth="1"/>
    <col min="5" max="5" width="19.1640625" style="44" customWidth="1"/>
    <col min="6" max="6" width="17.83203125" customWidth="1"/>
    <col min="7" max="7" width="17.1640625" style="44" customWidth="1"/>
    <col min="8" max="8" width="6.1640625" style="2" customWidth="1"/>
    <col min="9" max="9" width="9.6640625" style="3" customWidth="1"/>
    <col min="10" max="10" width="17" style="3" customWidth="1"/>
    <col min="11" max="11" width="11" style="3" customWidth="1"/>
    <col min="12" max="12" width="10.83203125" style="3"/>
    <col min="13" max="13" width="13.5" style="3" customWidth="1"/>
    <col min="14" max="14" width="12.6640625" style="3" customWidth="1"/>
    <col min="15" max="15" width="17.33203125" style="3" customWidth="1"/>
    <col min="16" max="16" width="11" style="3" customWidth="1"/>
    <col min="17" max="17" width="14.33203125" style="3" customWidth="1"/>
    <col min="18" max="18" width="23.1640625" style="3" customWidth="1"/>
    <col min="19" max="19" width="16.1640625" style="3" bestFit="1" customWidth="1"/>
    <col min="20" max="20" width="10.5" style="3" customWidth="1"/>
    <col min="21" max="21" width="10.83203125" style="3"/>
    <col min="22" max="22" width="5.33203125" style="3" customWidth="1"/>
    <col min="23" max="23" width="3" style="3" customWidth="1"/>
    <col min="24" max="24" width="10.83203125" style="3" customWidth="1"/>
    <col min="25" max="16384" width="10.83203125" style="3"/>
  </cols>
  <sheetData>
    <row r="1" spans="1:25" s="9" customFormat="1" ht="38" customHeight="1" thickBot="1" x14ac:dyDescent="0.25">
      <c r="A1" s="42" t="s">
        <v>0</v>
      </c>
      <c r="B1" s="43" t="s">
        <v>1</v>
      </c>
      <c r="C1" s="43" t="s">
        <v>2</v>
      </c>
      <c r="D1" s="8" t="s">
        <v>3</v>
      </c>
      <c r="E1" s="43" t="s">
        <v>4</v>
      </c>
      <c r="F1" s="8" t="s">
        <v>5</v>
      </c>
      <c r="G1" s="45" t="s">
        <v>6</v>
      </c>
      <c r="H1" s="132" t="s">
        <v>35</v>
      </c>
      <c r="I1" s="133"/>
      <c r="J1" s="133"/>
      <c r="K1" s="133"/>
      <c r="L1" s="133"/>
      <c r="M1" s="133"/>
      <c r="N1" s="133"/>
      <c r="O1" s="133"/>
      <c r="P1" s="133"/>
      <c r="Q1" s="133"/>
      <c r="R1" s="133"/>
      <c r="S1" s="133"/>
      <c r="T1" s="133"/>
      <c r="U1" s="133"/>
      <c r="V1" s="133"/>
      <c r="W1" s="133"/>
      <c r="X1" s="133"/>
      <c r="Y1" s="133"/>
    </row>
    <row r="3" spans="1:25" ht="17" thickBot="1" x14ac:dyDescent="0.25">
      <c r="U3" s="10"/>
    </row>
    <row r="4" spans="1:25" ht="16" customHeight="1" thickBot="1" x14ac:dyDescent="0.25">
      <c r="J4" s="157" t="s">
        <v>30</v>
      </c>
      <c r="K4" s="158"/>
      <c r="L4" s="158"/>
      <c r="M4" s="158"/>
      <c r="N4" s="158"/>
      <c r="O4" s="158"/>
      <c r="P4" s="158"/>
      <c r="Q4" s="158"/>
      <c r="R4" s="158"/>
      <c r="S4" s="158"/>
      <c r="T4" s="159"/>
      <c r="U4" s="10"/>
    </row>
    <row r="5" spans="1:25" ht="17" thickBot="1" x14ac:dyDescent="0.25"/>
    <row r="6" spans="1:25" ht="17" thickBot="1" x14ac:dyDescent="0.25">
      <c r="J6" s="134" t="s">
        <v>34</v>
      </c>
      <c r="K6" s="134"/>
      <c r="L6" s="37"/>
      <c r="M6" s="33" t="s">
        <v>7</v>
      </c>
      <c r="N6" s="34"/>
      <c r="O6" s="19"/>
      <c r="P6" s="115" t="s">
        <v>22</v>
      </c>
      <c r="Q6" s="116"/>
      <c r="R6" s="116"/>
      <c r="S6" s="116"/>
      <c r="T6" s="117"/>
      <c r="U6" s="20"/>
    </row>
    <row r="7" spans="1:25" ht="17" thickBot="1" x14ac:dyDescent="0.25">
      <c r="J7" s="18"/>
      <c r="K7" s="18"/>
      <c r="L7" s="38"/>
      <c r="M7" s="18" t="s">
        <v>42</v>
      </c>
      <c r="N7" s="19"/>
      <c r="O7" s="19"/>
      <c r="P7" s="118"/>
      <c r="Q7" s="119"/>
      <c r="R7" s="119"/>
      <c r="S7" s="119"/>
      <c r="T7" s="120"/>
      <c r="U7" s="20"/>
    </row>
    <row r="8" spans="1:25" ht="17" thickBot="1" x14ac:dyDescent="0.25">
      <c r="J8" s="18"/>
      <c r="K8" s="18"/>
      <c r="L8" s="39"/>
      <c r="M8" s="18" t="s">
        <v>9</v>
      </c>
      <c r="N8" s="19"/>
      <c r="O8" s="19"/>
      <c r="P8" s="135" t="s">
        <v>19</v>
      </c>
      <c r="Q8" s="135"/>
      <c r="R8" s="135"/>
      <c r="S8" s="106" t="s">
        <v>20</v>
      </c>
      <c r="T8" s="108"/>
      <c r="U8" s="20"/>
    </row>
    <row r="9" spans="1:25" ht="17" customHeight="1" thickBot="1" x14ac:dyDescent="0.25">
      <c r="J9" s="18"/>
      <c r="K9" s="18"/>
      <c r="L9" s="40"/>
      <c r="M9" s="35" t="s">
        <v>43</v>
      </c>
      <c r="N9" s="36"/>
      <c r="O9" s="19"/>
      <c r="P9" s="135"/>
      <c r="Q9" s="135"/>
      <c r="R9" s="135"/>
      <c r="S9" s="109"/>
      <c r="T9" s="111"/>
      <c r="U9" s="20"/>
    </row>
    <row r="10" spans="1:25" ht="17" thickBot="1" x14ac:dyDescent="0.25">
      <c r="J10" s="18"/>
      <c r="K10" s="18"/>
      <c r="L10" s="18"/>
      <c r="M10" s="18"/>
      <c r="N10" s="18"/>
      <c r="O10" s="19"/>
      <c r="P10" s="135"/>
      <c r="Q10" s="135"/>
      <c r="R10" s="135"/>
      <c r="S10" s="109"/>
      <c r="T10" s="111"/>
      <c r="U10" s="20"/>
    </row>
    <row r="11" spans="1:25" ht="17" thickBot="1" x14ac:dyDescent="0.25">
      <c r="J11" s="18"/>
      <c r="K11" s="18"/>
      <c r="L11" s="18"/>
      <c r="M11" s="18"/>
      <c r="N11" s="18"/>
      <c r="O11" s="19"/>
      <c r="P11" s="135"/>
      <c r="Q11" s="135"/>
      <c r="R11" s="135"/>
      <c r="S11" s="112"/>
      <c r="T11" s="114"/>
      <c r="U11" s="20"/>
    </row>
    <row r="12" spans="1:25" ht="17" thickBot="1" x14ac:dyDescent="0.25">
      <c r="J12" s="21"/>
      <c r="K12" s="21"/>
      <c r="L12" s="145" t="s">
        <v>26</v>
      </c>
      <c r="M12" s="146"/>
      <c r="N12" s="149" t="s">
        <v>27</v>
      </c>
      <c r="O12" s="150"/>
      <c r="P12" s="123" t="s">
        <v>17</v>
      </c>
      <c r="Q12" s="123" t="s">
        <v>21</v>
      </c>
      <c r="R12" s="123" t="s">
        <v>18</v>
      </c>
      <c r="S12" s="129" t="s">
        <v>32</v>
      </c>
      <c r="T12" s="143" t="s">
        <v>33</v>
      </c>
      <c r="U12" s="20"/>
    </row>
    <row r="13" spans="1:25" ht="17" thickBot="1" x14ac:dyDescent="0.25">
      <c r="J13" s="21"/>
      <c r="K13" s="21"/>
      <c r="L13" s="147"/>
      <c r="M13" s="148"/>
      <c r="N13" s="151"/>
      <c r="O13" s="152"/>
      <c r="P13" s="123"/>
      <c r="Q13" s="123"/>
      <c r="R13" s="123"/>
      <c r="S13" s="129"/>
      <c r="T13" s="143"/>
      <c r="U13" s="20"/>
    </row>
    <row r="14" spans="1:25" ht="17" thickBot="1" x14ac:dyDescent="0.25">
      <c r="J14" s="144" t="s">
        <v>25</v>
      </c>
      <c r="K14" s="143">
        <f>M14+M38</f>
        <v>0</v>
      </c>
      <c r="L14" s="127" t="s">
        <v>23</v>
      </c>
      <c r="M14" s="123">
        <f>COUNTIF(Tabla3256789[¿Reservó su cita?],L14)</f>
        <v>0</v>
      </c>
      <c r="N14" s="128" t="s">
        <v>7</v>
      </c>
      <c r="O14" s="123">
        <f>COUNTIFS(Tabla3256789[¿Es primera vez o subsecuente?],N14,Tabla3256789[¿Reservó su cita?],L14)</f>
        <v>0</v>
      </c>
      <c r="P14" s="129" t="s">
        <v>9</v>
      </c>
      <c r="Q14" s="123">
        <f>T14+T18+T19</f>
        <v>0</v>
      </c>
      <c r="R14" s="130" t="e">
        <f>Q14*100/O14</f>
        <v>#DIV/0!</v>
      </c>
      <c r="S14" s="41" t="s">
        <v>10</v>
      </c>
      <c r="T14" s="22">
        <f>T15+T16+T17</f>
        <v>0</v>
      </c>
      <c r="U14" s="20"/>
    </row>
    <row r="15" spans="1:25" ht="17" thickBot="1" x14ac:dyDescent="0.25">
      <c r="J15" s="144"/>
      <c r="K15" s="143"/>
      <c r="L15" s="127"/>
      <c r="M15" s="123"/>
      <c r="N15" s="128"/>
      <c r="O15" s="123"/>
      <c r="P15" s="129"/>
      <c r="Q15" s="123"/>
      <c r="R15" s="130"/>
      <c r="S15" s="23" t="s">
        <v>14</v>
      </c>
      <c r="T15" s="24">
        <f>COUNTIFS(Tabla3256789[¿Cómo se enteró?],S15,Tabla3256789[¿Reservó su cita?],L14)</f>
        <v>0</v>
      </c>
      <c r="U15" s="20"/>
    </row>
    <row r="16" spans="1:25" ht="17" thickBot="1" x14ac:dyDescent="0.25">
      <c r="J16" s="144"/>
      <c r="K16" s="143"/>
      <c r="L16" s="127"/>
      <c r="M16" s="123"/>
      <c r="N16" s="128"/>
      <c r="O16" s="123"/>
      <c r="P16" s="129"/>
      <c r="Q16" s="123"/>
      <c r="R16" s="130"/>
      <c r="S16" s="23" t="s">
        <v>15</v>
      </c>
      <c r="T16" s="24">
        <f>COUNTIFS(Tabla3256789[¿Cómo se enteró?],S16,Tabla3256789[¿Reservó su cita?],L14)</f>
        <v>0</v>
      </c>
      <c r="U16" s="20"/>
    </row>
    <row r="17" spans="10:22" ht="17" thickBot="1" x14ac:dyDescent="0.25">
      <c r="J17" s="144"/>
      <c r="K17" s="143"/>
      <c r="L17" s="127"/>
      <c r="M17" s="123"/>
      <c r="N17" s="128"/>
      <c r="O17" s="123"/>
      <c r="P17" s="129"/>
      <c r="Q17" s="123"/>
      <c r="R17" s="130"/>
      <c r="S17" s="23" t="s">
        <v>16</v>
      </c>
      <c r="T17" s="24">
        <f>COUNTIFS(Tabla3256789[¿Cómo se enteró?],S17,Tabla3256789[¿Reservó su cita?],L14)</f>
        <v>0</v>
      </c>
      <c r="U17" s="20"/>
    </row>
    <row r="18" spans="10:22" ht="17" thickBot="1" x14ac:dyDescent="0.25">
      <c r="J18" s="144"/>
      <c r="K18" s="143"/>
      <c r="L18" s="127"/>
      <c r="M18" s="123"/>
      <c r="N18" s="128"/>
      <c r="O18" s="123"/>
      <c r="P18" s="129"/>
      <c r="Q18" s="123"/>
      <c r="R18" s="130"/>
      <c r="S18" s="41" t="s">
        <v>11</v>
      </c>
      <c r="T18" s="22">
        <f>COUNTIFS(Tabla3256789[¿Cómo se enteró?],S18,Tabla3256789[¿Reservó su cita?],L14)</f>
        <v>0</v>
      </c>
      <c r="U18" s="20"/>
    </row>
    <row r="19" spans="10:22" ht="17" thickBot="1" x14ac:dyDescent="0.25">
      <c r="J19" s="144"/>
      <c r="K19" s="143"/>
      <c r="L19" s="127"/>
      <c r="M19" s="123"/>
      <c r="N19" s="128"/>
      <c r="O19" s="123"/>
      <c r="P19" s="129"/>
      <c r="Q19" s="123"/>
      <c r="R19" s="130"/>
      <c r="S19" s="41" t="s">
        <v>12</v>
      </c>
      <c r="T19" s="22">
        <f>COUNTIFS(Tabla3256789[¿Cómo se enteró?],S19,Tabla3256789[¿Reservó su cita?],L14)</f>
        <v>0</v>
      </c>
      <c r="U19" s="20"/>
    </row>
    <row r="20" spans="10:22" ht="17" thickBot="1" x14ac:dyDescent="0.25">
      <c r="J20" s="144"/>
      <c r="K20" s="143"/>
      <c r="L20" s="127"/>
      <c r="M20" s="123"/>
      <c r="N20" s="128"/>
      <c r="O20" s="123"/>
      <c r="P20" s="131" t="s">
        <v>31</v>
      </c>
      <c r="Q20" s="123">
        <f>COUNTIFS(Tabla3256789[¿Cómo se enteró?],S20,Tabla3256789[¿Es primera vez o subsecuente?],N14)</f>
        <v>0</v>
      </c>
      <c r="R20" s="130" t="e">
        <f>Q20*100/O14</f>
        <v>#DIV/0!</v>
      </c>
      <c r="S20" s="25" t="s">
        <v>13</v>
      </c>
      <c r="T20" s="26"/>
      <c r="U20" s="20"/>
    </row>
    <row r="21" spans="10:22" ht="17" thickBot="1" x14ac:dyDescent="0.25">
      <c r="J21" s="144"/>
      <c r="K21" s="143"/>
      <c r="L21" s="127"/>
      <c r="M21" s="123"/>
      <c r="N21" s="128"/>
      <c r="O21" s="123"/>
      <c r="P21" s="131"/>
      <c r="Q21" s="123"/>
      <c r="R21" s="130"/>
      <c r="S21" s="25" t="s">
        <v>28</v>
      </c>
      <c r="T21" s="26"/>
      <c r="U21" s="20"/>
    </row>
    <row r="22" spans="10:22" ht="17" thickBot="1" x14ac:dyDescent="0.25">
      <c r="J22" s="144"/>
      <c r="K22" s="143"/>
      <c r="L22" s="127"/>
      <c r="M22" s="123"/>
      <c r="N22" s="128"/>
      <c r="O22" s="123"/>
      <c r="P22" s="131"/>
      <c r="Q22" s="123"/>
      <c r="R22" s="130"/>
      <c r="S22" s="27"/>
      <c r="T22" s="28"/>
      <c r="U22" s="20"/>
    </row>
    <row r="23" spans="10:22" ht="17" thickBot="1" x14ac:dyDescent="0.25">
      <c r="J23" s="144"/>
      <c r="K23" s="143"/>
      <c r="L23" s="127"/>
      <c r="M23" s="123"/>
      <c r="N23" s="128"/>
      <c r="O23" s="123"/>
      <c r="P23" s="131"/>
      <c r="Q23" s="123"/>
      <c r="R23" s="130"/>
      <c r="S23" s="29"/>
      <c r="T23" s="26"/>
      <c r="U23" s="20"/>
      <c r="V23" s="10"/>
    </row>
    <row r="24" spans="10:22" ht="17" thickBot="1" x14ac:dyDescent="0.25">
      <c r="J24" s="144"/>
      <c r="K24" s="143"/>
      <c r="L24" s="127"/>
      <c r="M24" s="123"/>
      <c r="N24" s="128"/>
      <c r="O24" s="123"/>
      <c r="P24" s="131"/>
      <c r="Q24" s="123"/>
      <c r="R24" s="130"/>
      <c r="S24" s="30"/>
      <c r="T24" s="21"/>
      <c r="U24" s="20"/>
      <c r="V24" s="10"/>
    </row>
    <row r="25" spans="10:22" ht="17" thickBot="1" x14ac:dyDescent="0.25">
      <c r="J25" s="144"/>
      <c r="K25" s="143"/>
      <c r="L25" s="127"/>
      <c r="M25" s="123"/>
      <c r="N25" s="128"/>
      <c r="O25" s="123"/>
      <c r="P25" s="131"/>
      <c r="Q25" s="123"/>
      <c r="R25" s="130"/>
      <c r="S25" s="30"/>
      <c r="T25" s="21"/>
      <c r="U25" s="20"/>
    </row>
    <row r="26" spans="10:22" ht="17" thickBot="1" x14ac:dyDescent="0.25">
      <c r="J26" s="144"/>
      <c r="K26" s="143"/>
      <c r="L26" s="127"/>
      <c r="M26" s="123"/>
      <c r="N26" s="122" t="s">
        <v>8</v>
      </c>
      <c r="O26" s="123">
        <f>COUNTIFS(Tabla3256789[¿Es primera vez o subsecuente?],N26,Tabla3256789[¿Reservó su cita?],L14)</f>
        <v>0</v>
      </c>
      <c r="P26" s="21"/>
      <c r="Q26" s="21"/>
      <c r="R26" s="31"/>
      <c r="S26" s="32"/>
      <c r="T26" s="21"/>
      <c r="U26" s="20"/>
    </row>
    <row r="27" spans="10:22" ht="17" thickBot="1" x14ac:dyDescent="0.25">
      <c r="J27" s="144"/>
      <c r="K27" s="143"/>
      <c r="L27" s="127"/>
      <c r="M27" s="123"/>
      <c r="N27" s="122"/>
      <c r="O27" s="123"/>
      <c r="P27" s="21"/>
      <c r="Q27" s="26"/>
      <c r="R27" s="21"/>
      <c r="S27" s="21"/>
      <c r="T27" s="21"/>
      <c r="U27" s="20"/>
    </row>
    <row r="28" spans="10:22" ht="17" thickBot="1" x14ac:dyDescent="0.25">
      <c r="J28" s="144"/>
      <c r="K28" s="143"/>
      <c r="L28" s="127"/>
      <c r="M28" s="123"/>
      <c r="N28" s="122"/>
      <c r="O28" s="123"/>
      <c r="P28" s="21"/>
      <c r="Q28" s="26"/>
      <c r="R28" s="21"/>
      <c r="S28" s="21"/>
      <c r="T28" s="21"/>
      <c r="U28" s="20"/>
    </row>
    <row r="29" spans="10:22" ht="17" thickBot="1" x14ac:dyDescent="0.25">
      <c r="J29" s="144"/>
      <c r="K29" s="143"/>
      <c r="L29" s="127"/>
      <c r="M29" s="123"/>
      <c r="N29" s="122"/>
      <c r="O29" s="123"/>
      <c r="P29" s="21"/>
      <c r="Q29" s="26"/>
      <c r="R29" s="21"/>
      <c r="S29" s="21"/>
      <c r="T29" s="21"/>
      <c r="U29" s="20"/>
    </row>
    <row r="30" spans="10:22" ht="17" thickBot="1" x14ac:dyDescent="0.25">
      <c r="J30" s="144"/>
      <c r="K30" s="143"/>
      <c r="L30" s="127"/>
      <c r="M30" s="123"/>
      <c r="N30" s="122"/>
      <c r="O30" s="123"/>
      <c r="P30" s="21"/>
      <c r="Q30" s="21"/>
      <c r="R30" s="21"/>
      <c r="S30" s="21"/>
      <c r="T30" s="21"/>
      <c r="U30" s="20"/>
    </row>
    <row r="31" spans="10:22" ht="17" thickBot="1" x14ac:dyDescent="0.25">
      <c r="J31" s="144"/>
      <c r="K31" s="143"/>
      <c r="L31" s="127"/>
      <c r="M31" s="123"/>
      <c r="N31" s="122"/>
      <c r="O31" s="123"/>
      <c r="P31" s="21"/>
      <c r="Q31" s="21"/>
      <c r="R31" s="21"/>
      <c r="S31" s="21"/>
      <c r="T31" s="21"/>
      <c r="U31" s="20"/>
    </row>
    <row r="32" spans="10:22" ht="17" thickBot="1" x14ac:dyDescent="0.25">
      <c r="J32" s="144"/>
      <c r="K32" s="143"/>
      <c r="L32" s="127"/>
      <c r="M32" s="123"/>
      <c r="N32" s="122"/>
      <c r="O32" s="123"/>
      <c r="P32" s="21"/>
      <c r="Q32" s="21"/>
      <c r="R32" s="21"/>
      <c r="S32" s="21"/>
      <c r="T32" s="21"/>
      <c r="U32" s="20"/>
    </row>
    <row r="33" spans="10:21" ht="17" thickBot="1" x14ac:dyDescent="0.25">
      <c r="J33" s="144"/>
      <c r="K33" s="143"/>
      <c r="L33" s="127"/>
      <c r="M33" s="123"/>
      <c r="N33" s="122"/>
      <c r="O33" s="123"/>
      <c r="P33" s="21"/>
      <c r="Q33" s="21"/>
      <c r="R33" s="21"/>
      <c r="S33" s="21"/>
      <c r="T33" s="21"/>
      <c r="U33" s="20"/>
    </row>
    <row r="34" spans="10:21" ht="18" customHeight="1" thickBot="1" x14ac:dyDescent="0.25">
      <c r="J34" s="144"/>
      <c r="K34" s="143"/>
      <c r="L34" s="127"/>
      <c r="M34" s="123"/>
      <c r="N34" s="122"/>
      <c r="O34" s="123"/>
      <c r="P34" s="21"/>
      <c r="Q34" s="21"/>
      <c r="R34" s="21"/>
      <c r="S34" s="21"/>
      <c r="T34" s="21"/>
      <c r="U34" s="20"/>
    </row>
    <row r="35" spans="10:21" ht="17" thickBot="1" x14ac:dyDescent="0.25">
      <c r="J35" s="144"/>
      <c r="K35" s="143"/>
      <c r="L35" s="127"/>
      <c r="M35" s="123"/>
      <c r="N35" s="122"/>
      <c r="O35" s="123"/>
      <c r="P35" s="21"/>
      <c r="Q35" s="21"/>
      <c r="R35" s="21"/>
      <c r="S35" s="21"/>
      <c r="T35" s="21"/>
      <c r="U35" s="20"/>
    </row>
    <row r="36" spans="10:21" ht="17" thickBot="1" x14ac:dyDescent="0.25">
      <c r="J36" s="144"/>
      <c r="K36" s="143"/>
      <c r="L36" s="127"/>
      <c r="M36" s="123"/>
      <c r="N36" s="122"/>
      <c r="O36" s="123"/>
      <c r="P36" s="21"/>
      <c r="Q36" s="21"/>
      <c r="R36" s="21"/>
      <c r="S36" s="21"/>
      <c r="T36" s="21"/>
      <c r="U36" s="20"/>
    </row>
    <row r="37" spans="10:21" ht="17" thickBot="1" x14ac:dyDescent="0.25">
      <c r="J37" s="144"/>
      <c r="K37" s="143"/>
      <c r="L37" s="127"/>
      <c r="M37" s="123"/>
      <c r="N37" s="122"/>
      <c r="O37" s="123"/>
      <c r="P37" s="21"/>
      <c r="Q37" s="21"/>
      <c r="R37" s="21"/>
      <c r="S37" s="21"/>
      <c r="T37" s="21"/>
      <c r="U37" s="20"/>
    </row>
    <row r="38" spans="10:21" ht="17" thickBot="1" x14ac:dyDescent="0.25">
      <c r="J38" s="144"/>
      <c r="K38" s="143"/>
      <c r="L38" s="124" t="s">
        <v>24</v>
      </c>
      <c r="M38" s="123">
        <f>COUNTIF(Tabla3256789[¿Reservó su cita?],L38)</f>
        <v>0</v>
      </c>
      <c r="N38" s="21"/>
      <c r="O38" s="21"/>
      <c r="P38" s="21"/>
      <c r="Q38" s="21"/>
      <c r="R38" s="21"/>
      <c r="S38" s="21"/>
      <c r="T38" s="21"/>
      <c r="U38" s="20"/>
    </row>
    <row r="39" spans="10:21" ht="17" thickBot="1" x14ac:dyDescent="0.25">
      <c r="J39" s="144"/>
      <c r="K39" s="143"/>
      <c r="L39" s="124"/>
      <c r="M39" s="123"/>
      <c r="N39" s="21"/>
      <c r="O39" s="21"/>
      <c r="P39" s="18"/>
      <c r="Q39" s="18"/>
      <c r="R39" s="18"/>
      <c r="S39" s="18"/>
      <c r="T39" s="18"/>
      <c r="U39" s="20"/>
    </row>
    <row r="40" spans="10:21" ht="17" thickBot="1" x14ac:dyDescent="0.25">
      <c r="J40" s="144"/>
      <c r="K40" s="143"/>
      <c r="L40" s="124"/>
      <c r="M40" s="123"/>
      <c r="N40" s="21"/>
      <c r="O40" s="21"/>
      <c r="P40" s="21"/>
      <c r="Q40" s="21"/>
      <c r="R40" s="21"/>
      <c r="S40" s="21"/>
      <c r="T40" s="21"/>
      <c r="U40" s="20"/>
    </row>
  </sheetData>
  <mergeCells count="29">
    <mergeCell ref="R12:R13"/>
    <mergeCell ref="S12:S13"/>
    <mergeCell ref="H1:Y1"/>
    <mergeCell ref="J4:T4"/>
    <mergeCell ref="J6:K6"/>
    <mergeCell ref="P6:T7"/>
    <mergeCell ref="P8:R11"/>
    <mergeCell ref="S8:T11"/>
    <mergeCell ref="L38:L40"/>
    <mergeCell ref="M38:M40"/>
    <mergeCell ref="T12:T13"/>
    <mergeCell ref="J14:J40"/>
    <mergeCell ref="K14:K40"/>
    <mergeCell ref="L14:L37"/>
    <mergeCell ref="M14:M37"/>
    <mergeCell ref="N14:N25"/>
    <mergeCell ref="O14:O25"/>
    <mergeCell ref="P14:P19"/>
    <mergeCell ref="Q14:Q19"/>
    <mergeCell ref="R14:R19"/>
    <mergeCell ref="L12:M13"/>
    <mergeCell ref="N12:O13"/>
    <mergeCell ref="P12:P13"/>
    <mergeCell ref="Q12:Q13"/>
    <mergeCell ref="P20:P25"/>
    <mergeCell ref="Q20:Q25"/>
    <mergeCell ref="R20:R25"/>
    <mergeCell ref="N26:N37"/>
    <mergeCell ref="O26:O37"/>
  </mergeCells>
  <conditionalFormatting sqref="D2:D12">
    <cfRule type="containsText" dxfId="23" priority="13" operator="containsText" text="Primera vez">
      <formula>NOT(ISERROR(SEARCH("Primera vez",D2)))</formula>
    </cfRule>
    <cfRule type="colorScale" priority="22">
      <colorScale>
        <cfvo type="formula" val="$N$34"/>
        <cfvo type="formula" val="$N$46"/>
        <color rgb="FFFF7128"/>
        <color rgb="FFFFEF9C"/>
      </colorScale>
    </cfRule>
    <cfRule type="containsText" dxfId="22" priority="20" operator="containsText" text="Primera vez">
      <formula>NOT(ISERROR(SEARCH("Primera vez",D2)))</formula>
    </cfRule>
    <cfRule type="containsText" dxfId="21" priority="18" operator="containsText" text="Primera vez">
      <formula>NOT(ISERROR(SEARCH("Primera vez",D2)))</formula>
    </cfRule>
  </conditionalFormatting>
  <conditionalFormatting sqref="D2:D1048576">
    <cfRule type="containsText" dxfId="20" priority="2" operator="containsText" text="Subsecuente">
      <formula>NOT(ISERROR(SEARCH("Subsecuente",D2)))</formula>
    </cfRule>
    <cfRule type="containsText" dxfId="19" priority="3" operator="containsText" text="Subsecuente">
      <formula>NOT(ISERROR(SEARCH("Subsecuente",D2)))</formula>
    </cfRule>
    <cfRule type="containsText" dxfId="18" priority="4" operator="containsText" text="Primera vez">
      <formula>NOT(ISERROR(SEARCH("Primera vez",D2)))</formula>
    </cfRule>
    <cfRule type="containsText" dxfId="17" priority="5" operator="containsText" text="Subsecuente">
      <formula>NOT(ISERROR(SEARCH("Subsecuente",D2)))</formula>
    </cfRule>
    <cfRule type="containsText" dxfId="16" priority="6" operator="containsText" text="Subsecuente">
      <formula>NOT(ISERROR(SEARCH("Subsecuente",D2)))</formula>
    </cfRule>
    <cfRule type="containsText" dxfId="15" priority="21" operator="containsText" text="Primera vez">
      <formula>NOT(ISERROR(SEARCH("Primera vez",D2)))</formula>
    </cfRule>
    <cfRule type="containsText" dxfId="14" priority="1" operator="containsText" text="Subsecuente">
      <formula>NOT(ISERROR(SEARCH("Subsecuente",D2)))</formula>
    </cfRule>
  </conditionalFormatting>
  <conditionalFormatting sqref="D3:D12">
    <cfRule type="containsText" dxfId="13" priority="17" operator="containsText" text="Primera vez">
      <formula>NOT(ISERROR(SEARCH("Primera vez",D3)))</formula>
    </cfRule>
  </conditionalFormatting>
  <conditionalFormatting sqref="D13:D22">
    <cfRule type="colorScale" priority="66">
      <colorScale>
        <cfvo type="formula" val="$N$14"/>
        <cfvo type="formula" val="$N$26"/>
        <color rgb="FFFF7128"/>
        <color rgb="FFFFEF9C"/>
      </colorScale>
    </cfRule>
    <cfRule type="containsText" dxfId="12" priority="61" operator="containsText" text="Primera vez">
      <formula>NOT(ISERROR(SEARCH("Primera vez",D13)))</formula>
    </cfRule>
    <cfRule type="containsText" dxfId="11" priority="62" operator="containsText" text="Primera vez">
      <formula>NOT(ISERROR(SEARCH("Primera vez",D13)))</formula>
    </cfRule>
    <cfRule type="containsText" dxfId="10" priority="64" operator="containsText" text="Primera vez">
      <formula>NOT(ISERROR(SEARCH("Primera vez",D13)))</formula>
    </cfRule>
    <cfRule type="containsText" dxfId="9" priority="65" operator="containsText" text="Primera vez">
      <formula>NOT(ISERROR(SEARCH("Primera vez",D13)))</formula>
    </cfRule>
  </conditionalFormatting>
  <conditionalFormatting sqref="F1:F1048576">
    <cfRule type="containsText" dxfId="8" priority="12" operator="containsText" text="Facebook">
      <formula>NOT(ISERROR(SEARCH("Facebook",F1)))</formula>
    </cfRule>
    <cfRule type="containsText" dxfId="7" priority="8" operator="containsText" text="Medios impresos">
      <formula>NOT(ISERROR(SEARCH("Medios impresos",F1)))</formula>
    </cfRule>
    <cfRule type="containsText" dxfId="6" priority="7" operator="containsText" text="Recomendación">
      <formula>NOT(ISERROR(SEARCH("Recomendación",F1)))</formula>
    </cfRule>
  </conditionalFormatting>
  <conditionalFormatting sqref="F2:F22">
    <cfRule type="containsText" dxfId="5" priority="15" operator="containsText" text="Google, Facebook, Instagram">
      <formula>NOT(ISERROR(SEARCH("Google, Facebook, Instagram",F2)))</formula>
    </cfRule>
    <cfRule type="containsText" dxfId="4" priority="16" operator="containsText" text="Recomendación">
      <formula>NOT(ISERROR(SEARCH("Recomendación",F2)))</formula>
    </cfRule>
    <cfRule type="containsText" dxfId="3" priority="14" operator="containsText" text="Instagram">
      <formula>NOT(ISERROR(SEARCH("Instagram",F2)))</formula>
    </cfRule>
  </conditionalFormatting>
  <conditionalFormatting sqref="F2:F1048576">
    <cfRule type="containsText" dxfId="2" priority="11" operator="containsText" text="Google">
      <formula>NOT(ISERROR(SEARCH("Google",F2)))</formula>
    </cfRule>
    <cfRule type="containsText" dxfId="1" priority="10" operator="containsText" text="TikTok">
      <formula>NOT(ISERROR(SEARCH("TikTok",F2)))</formula>
    </cfRule>
    <cfRule type="containsText" dxfId="0" priority="9" operator="containsText" text="Instagram">
      <formula>NOT(ISERROR(SEARCH("Instagram",F2)))</formula>
    </cfRule>
  </conditionalFormatting>
  <dataValidations count="4">
    <dataValidation type="list" allowBlank="1" showInputMessage="1" showErrorMessage="1" promptTitle="Recuerda:" prompt="Aquí, si el paciente es subsecuente se anota &quot;No aplica&quot;" sqref="F13:F1048576" xr:uid="{9167A1E3-4A64-BF46-AF71-40FCED36D5F9}">
      <formula1>$S$15:$S$21</formula1>
    </dataValidation>
    <dataValidation type="list" allowBlank="1" showInputMessage="1" showErrorMessage="1" sqref="D2:D1048576" xr:uid="{F79556DC-039C-154E-A634-1FD3B7E1A9DD}">
      <formula1>$N$14:$N$37</formula1>
    </dataValidation>
    <dataValidation type="list" allowBlank="1" showInputMessage="1" showErrorMessage="1" sqref="G2:G1048576" xr:uid="{7CB04B39-AB13-A34D-94C3-56F48E501F22}">
      <formula1>$L$14:$L$40</formula1>
    </dataValidation>
    <dataValidation type="list" allowBlank="1" showInputMessage="1" showErrorMessage="1" promptTitle="Recuerda:" prompt="Aquí, si el paciente es subsecuente se anota &quot;No aplica&quot;" sqref="F2:F12" xr:uid="{AF48F4AB-DCFF-3F43-9241-0E37C363E3F7}">
      <formula1>$S$35:$S$41</formula1>
    </dataValidation>
  </dataValidations>
  <hyperlinks>
    <hyperlink ref="H1" r:id="rId1" xr:uid="{FCA36CD0-1EDD-7943-9D73-281E7C0D4BB6}"/>
  </hyperlinks>
  <pageMargins left="0.7" right="0.7" top="0.75" bottom="0.75" header="0.3" footer="0.3"/>
  <legacyDrawing r:id="rId2"/>
  <tableParts count="1">
    <tablePart r:id="rId3"/>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25BF7D-9A55-F64D-86DC-D5F139FA0909}">
  <sheetPr>
    <tabColor rgb="FFF7C702"/>
  </sheetPr>
  <dimension ref="A1:R40"/>
  <sheetViews>
    <sheetView zoomScale="80" zoomScaleNormal="80" workbookViewId="0">
      <pane ySplit="1" topLeftCell="A10" activePane="bottomLeft" state="frozen"/>
      <selection pane="bottomLeft" activeCell="A29" sqref="A29"/>
    </sheetView>
  </sheetViews>
  <sheetFormatPr baseColWidth="10" defaultRowHeight="16" x14ac:dyDescent="0.2"/>
  <cols>
    <col min="1" max="1" width="6.1640625" style="2" customWidth="1"/>
    <col min="2" max="2" width="9.6640625" style="3" customWidth="1"/>
    <col min="3" max="3" width="17" style="3" customWidth="1"/>
    <col min="4" max="4" width="11" style="3" customWidth="1"/>
    <col min="5" max="5" width="10.83203125" style="3"/>
    <col min="6" max="6" width="13.5" style="3" customWidth="1"/>
    <col min="7" max="7" width="12.6640625" style="3" customWidth="1"/>
    <col min="8" max="8" width="17.33203125" style="3" customWidth="1"/>
    <col min="9" max="9" width="11" style="3" customWidth="1"/>
    <col min="10" max="10" width="14.33203125" style="3" customWidth="1"/>
    <col min="11" max="11" width="23.1640625" style="3" customWidth="1"/>
    <col min="12" max="12" width="16.1640625" style="3" bestFit="1" customWidth="1"/>
    <col min="13" max="13" width="10.5" style="3" customWidth="1"/>
    <col min="14" max="14" width="28" style="3" customWidth="1"/>
    <col min="15" max="15" width="5.33203125" style="3" customWidth="1"/>
    <col min="16" max="16" width="3" style="3" customWidth="1"/>
    <col min="17" max="17" width="12.33203125" style="3" customWidth="1"/>
    <col min="18" max="16384" width="10.83203125" style="3"/>
  </cols>
  <sheetData>
    <row r="1" spans="1:18" s="9" customFormat="1" ht="38" customHeight="1" x14ac:dyDescent="0.2">
      <c r="A1" s="132" t="s">
        <v>35</v>
      </c>
      <c r="B1" s="133"/>
      <c r="C1" s="133"/>
      <c r="D1" s="133"/>
      <c r="E1" s="133"/>
      <c r="F1" s="133"/>
      <c r="G1" s="133"/>
      <c r="H1" s="133"/>
      <c r="I1" s="133"/>
      <c r="J1" s="133"/>
      <c r="K1" s="133"/>
      <c r="L1" s="133"/>
      <c r="M1" s="133"/>
      <c r="N1" s="133"/>
      <c r="O1" s="133"/>
      <c r="P1" s="133"/>
      <c r="Q1" s="133"/>
      <c r="R1" s="133"/>
    </row>
    <row r="3" spans="1:18" x14ac:dyDescent="0.2">
      <c r="N3" s="10"/>
    </row>
    <row r="4" spans="1:18" ht="30" customHeight="1" x14ac:dyDescent="0.2">
      <c r="C4" s="138" t="s">
        <v>44</v>
      </c>
      <c r="D4" s="139"/>
      <c r="E4" s="139"/>
      <c r="F4" s="139"/>
      <c r="G4" s="139"/>
      <c r="H4" s="139"/>
      <c r="I4" s="139"/>
      <c r="J4" s="139"/>
      <c r="K4" s="139"/>
      <c r="L4" s="139"/>
      <c r="M4" s="139"/>
      <c r="N4" s="139"/>
    </row>
    <row r="5" spans="1:18" ht="17" thickBot="1" x14ac:dyDescent="0.25"/>
    <row r="6" spans="1:18" ht="17" thickBot="1" x14ac:dyDescent="0.25">
      <c r="C6" s="134" t="s">
        <v>34</v>
      </c>
      <c r="D6" s="134"/>
      <c r="E6" s="37"/>
      <c r="F6" s="33" t="s">
        <v>7</v>
      </c>
      <c r="G6" s="34"/>
      <c r="H6" s="19"/>
      <c r="I6" s="115" t="s">
        <v>22</v>
      </c>
      <c r="J6" s="116"/>
      <c r="K6" s="116"/>
      <c r="L6" s="116"/>
      <c r="M6" s="116"/>
      <c r="N6" s="117"/>
    </row>
    <row r="7" spans="1:18" ht="17" thickBot="1" x14ac:dyDescent="0.25">
      <c r="C7" s="18"/>
      <c r="D7" s="18"/>
      <c r="E7" s="38"/>
      <c r="F7" s="18" t="s">
        <v>42</v>
      </c>
      <c r="G7" s="19"/>
      <c r="H7" s="19"/>
      <c r="I7" s="118"/>
      <c r="J7" s="119"/>
      <c r="K7" s="119"/>
      <c r="L7" s="119"/>
      <c r="M7" s="119"/>
      <c r="N7" s="120"/>
    </row>
    <row r="8" spans="1:18" ht="17" customHeight="1" thickBot="1" x14ac:dyDescent="0.25">
      <c r="C8" s="18"/>
      <c r="D8" s="18"/>
      <c r="E8" s="39"/>
      <c r="F8" s="18" t="s">
        <v>9</v>
      </c>
      <c r="G8" s="19"/>
      <c r="H8" s="19"/>
      <c r="I8" s="135" t="s">
        <v>19</v>
      </c>
      <c r="J8" s="135"/>
      <c r="K8" s="135"/>
      <c r="L8" s="106" t="s">
        <v>20</v>
      </c>
      <c r="M8" s="107"/>
      <c r="N8" s="108"/>
    </row>
    <row r="9" spans="1:18" ht="17" customHeight="1" thickBot="1" x14ac:dyDescent="0.25">
      <c r="C9" s="18"/>
      <c r="D9" s="18"/>
      <c r="E9" s="40"/>
      <c r="F9" s="35" t="s">
        <v>43</v>
      </c>
      <c r="G9" s="36"/>
      <c r="H9" s="19"/>
      <c r="I9" s="135"/>
      <c r="J9" s="135"/>
      <c r="K9" s="135"/>
      <c r="L9" s="109"/>
      <c r="M9" s="110"/>
      <c r="N9" s="111"/>
    </row>
    <row r="10" spans="1:18" ht="17" thickBot="1" x14ac:dyDescent="0.25">
      <c r="C10" s="18"/>
      <c r="D10" s="18"/>
      <c r="E10" s="18"/>
      <c r="F10" s="18"/>
      <c r="G10" s="18"/>
      <c r="H10" s="19"/>
      <c r="I10" s="135"/>
      <c r="J10" s="135"/>
      <c r="K10" s="135"/>
      <c r="L10" s="109"/>
      <c r="M10" s="110"/>
      <c r="N10" s="111"/>
    </row>
    <row r="11" spans="1:18" ht="17" thickBot="1" x14ac:dyDescent="0.25">
      <c r="C11" s="18"/>
      <c r="D11" s="18"/>
      <c r="E11" s="18"/>
      <c r="F11" s="18"/>
      <c r="G11" s="18"/>
      <c r="H11" s="19"/>
      <c r="I11" s="135"/>
      <c r="J11" s="135"/>
      <c r="K11" s="135"/>
      <c r="L11" s="112"/>
      <c r="M11" s="113"/>
      <c r="N11" s="114"/>
    </row>
    <row r="12" spans="1:18" ht="17" thickBot="1" x14ac:dyDescent="0.25">
      <c r="C12" s="21"/>
      <c r="D12" s="21"/>
      <c r="E12" s="145" t="s">
        <v>26</v>
      </c>
      <c r="F12" s="146"/>
      <c r="G12" s="149" t="s">
        <v>27</v>
      </c>
      <c r="H12" s="150"/>
      <c r="I12" s="123" t="s">
        <v>17</v>
      </c>
      <c r="J12" s="123" t="s">
        <v>21</v>
      </c>
      <c r="K12" s="123" t="s">
        <v>18</v>
      </c>
      <c r="L12" s="129" t="s">
        <v>32</v>
      </c>
      <c r="M12" s="143" t="s">
        <v>33</v>
      </c>
      <c r="N12" s="105" t="s">
        <v>45</v>
      </c>
      <c r="P12" s="136" t="s">
        <v>46</v>
      </c>
      <c r="Q12" s="136"/>
      <c r="R12" s="136"/>
    </row>
    <row r="13" spans="1:18" ht="17" thickBot="1" x14ac:dyDescent="0.25">
      <c r="C13" s="21"/>
      <c r="D13" s="21"/>
      <c r="E13" s="147"/>
      <c r="F13" s="148"/>
      <c r="G13" s="151"/>
      <c r="H13" s="152"/>
      <c r="I13" s="123"/>
      <c r="J13" s="123"/>
      <c r="K13" s="123"/>
      <c r="L13" s="129"/>
      <c r="M13" s="143"/>
      <c r="N13" s="105"/>
      <c r="P13" s="136"/>
      <c r="Q13" s="136"/>
      <c r="R13" s="136"/>
    </row>
    <row r="14" spans="1:18" ht="17" thickBot="1" x14ac:dyDescent="0.25">
      <c r="C14" s="144" t="s">
        <v>25</v>
      </c>
      <c r="D14" s="143" cm="1">
        <f t="array" ref="D14">SUM('Semana 1'!K34:K60+'Semana 2'!K14:K40+'Semana 3'!K14:K40+'Semana 4'!K14:K40+'Semana 5'!K14:K40)</f>
        <v>21</v>
      </c>
      <c r="E14" s="127" t="s">
        <v>23</v>
      </c>
      <c r="F14" s="123" cm="1">
        <f t="array" ref="F14">SUM('Semana 1'!M34:M57+'Semana 2'!M14:M37+'Semana 3'!M14:M37+'Semana 4'!M14:M37+'Semana 5'!M14:M37)</f>
        <v>20</v>
      </c>
      <c r="G14" s="128" t="s">
        <v>7</v>
      </c>
      <c r="H14" s="123" cm="1">
        <f t="array" ref="H14">SUM('Semana 1'!O34:O45+'Semana 2'!O14:O25+'Semana 3'!O14:O25+'Semana 4'!O14:O25+'Semana 5'!O14:O25)</f>
        <v>13</v>
      </c>
      <c r="I14" s="129" t="s">
        <v>9</v>
      </c>
      <c r="J14" s="123" cm="1">
        <f t="array" ref="J14">SUM('Semana 1'!Q34:Q39+'Semana 2'!Q14:Q19+'Semana 3'!Q14:Q19+'Semana 4'!Q14:Q19+'Semana 5'!Q14:Q19)</f>
        <v>8</v>
      </c>
      <c r="K14" s="130">
        <f>J14*100/H14</f>
        <v>61.53846153846154</v>
      </c>
      <c r="L14" s="41" t="s">
        <v>10</v>
      </c>
      <c r="M14" s="22">
        <f>SUM(M15:M17)</f>
        <v>5</v>
      </c>
      <c r="N14" s="140">
        <f>R14/M14</f>
        <v>0</v>
      </c>
      <c r="P14" s="137" t="s">
        <v>10</v>
      </c>
      <c r="Q14" s="137"/>
      <c r="R14" s="6"/>
    </row>
    <row r="15" spans="1:18" ht="17" thickBot="1" x14ac:dyDescent="0.25">
      <c r="C15" s="144"/>
      <c r="D15" s="143"/>
      <c r="E15" s="127"/>
      <c r="F15" s="123"/>
      <c r="G15" s="128"/>
      <c r="H15" s="123"/>
      <c r="I15" s="129"/>
      <c r="J15" s="123"/>
      <c r="K15" s="130"/>
      <c r="L15" s="23" t="s">
        <v>14</v>
      </c>
      <c r="M15" s="24">
        <f>SUM('Semana 1'!T35+'Semana 2'!T15+'Semana 3'!T15+'Semana 4'!T15+'Semana 5'!T15)</f>
        <v>2</v>
      </c>
      <c r="N15" s="141"/>
      <c r="P15" s="121" t="s">
        <v>14</v>
      </c>
      <c r="Q15" s="121"/>
      <c r="R15" s="7"/>
    </row>
    <row r="16" spans="1:18" ht="17" thickBot="1" x14ac:dyDescent="0.25">
      <c r="C16" s="144"/>
      <c r="D16" s="143"/>
      <c r="E16" s="127"/>
      <c r="F16" s="123"/>
      <c r="G16" s="128"/>
      <c r="H16" s="123"/>
      <c r="I16" s="129"/>
      <c r="J16" s="123"/>
      <c r="K16" s="130"/>
      <c r="L16" s="23" t="s">
        <v>15</v>
      </c>
      <c r="M16" s="24">
        <f>SUM('Semana 1'!T36+'Semana 2'!T16+'Semana 3'!T16+'Semana 4'!T16+'Semana 5'!T16)</f>
        <v>3</v>
      </c>
      <c r="N16" s="141"/>
      <c r="P16" s="101" t="s">
        <v>15</v>
      </c>
      <c r="Q16" s="102"/>
      <c r="R16" s="7"/>
    </row>
    <row r="17" spans="3:18" ht="17" thickBot="1" x14ac:dyDescent="0.25">
      <c r="C17" s="144"/>
      <c r="D17" s="143"/>
      <c r="E17" s="127"/>
      <c r="F17" s="123"/>
      <c r="G17" s="128"/>
      <c r="H17" s="123"/>
      <c r="I17" s="129"/>
      <c r="J17" s="123"/>
      <c r="K17" s="130"/>
      <c r="L17" s="23" t="s">
        <v>16</v>
      </c>
      <c r="M17" s="24">
        <f>SUM('Semana 1'!T37+'Semana 2'!T17+'Semana 3'!T17+'Semana 4'!T17+'Semana 5'!T17)</f>
        <v>0</v>
      </c>
      <c r="N17" s="142"/>
      <c r="P17" s="103" t="s">
        <v>16</v>
      </c>
      <c r="Q17" s="104"/>
      <c r="R17" s="7"/>
    </row>
    <row r="18" spans="3:18" ht="17" thickBot="1" x14ac:dyDescent="0.25">
      <c r="C18" s="144"/>
      <c r="D18" s="143"/>
      <c r="E18" s="127"/>
      <c r="F18" s="123"/>
      <c r="G18" s="128"/>
      <c r="H18" s="123"/>
      <c r="I18" s="129"/>
      <c r="J18" s="123"/>
      <c r="K18" s="130"/>
      <c r="L18" s="41" t="s">
        <v>11</v>
      </c>
      <c r="M18" s="22">
        <f>SUM('Semana 1'!T38+'Semana 2'!T18+'Semana 3'!T18+'Semana 4'!T18+'Semana 5'!T18)</f>
        <v>3</v>
      </c>
      <c r="N18" s="5">
        <f>R18/M18</f>
        <v>0</v>
      </c>
      <c r="P18" s="4" t="s">
        <v>11</v>
      </c>
      <c r="Q18" s="4"/>
      <c r="R18" s="7"/>
    </row>
    <row r="19" spans="3:18" ht="17" thickBot="1" x14ac:dyDescent="0.25">
      <c r="C19" s="144"/>
      <c r="D19" s="143"/>
      <c r="E19" s="127"/>
      <c r="F19" s="123"/>
      <c r="G19" s="128"/>
      <c r="H19" s="123"/>
      <c r="I19" s="129"/>
      <c r="J19" s="123"/>
      <c r="K19" s="130"/>
      <c r="L19" s="41" t="s">
        <v>12</v>
      </c>
      <c r="M19" s="22">
        <f>SUM('Semana 1'!T39+'Semana 2'!T19+'Semana 3'!T19+'Semana 4'!T19+'Semana 5'!T19)</f>
        <v>0</v>
      </c>
      <c r="N19" s="46" t="e">
        <f>R19/M19</f>
        <v>#DIV/0!</v>
      </c>
      <c r="P19" s="4" t="s">
        <v>29</v>
      </c>
      <c r="Q19" s="4"/>
      <c r="R19" s="7"/>
    </row>
    <row r="20" spans="3:18" ht="17" thickBot="1" x14ac:dyDescent="0.25">
      <c r="C20" s="144"/>
      <c r="D20" s="143"/>
      <c r="E20" s="127"/>
      <c r="F20" s="123"/>
      <c r="G20" s="128"/>
      <c r="H20" s="123"/>
      <c r="I20" s="131" t="s">
        <v>31</v>
      </c>
      <c r="J20" s="123" cm="1">
        <f t="array" ref="J20">SUM('Semana 1'!Q40:Q45+'Semana 2'!Q20:Q25+'Semana 3'!Q20:Q25+'Semana 4'!Q20:Q25+'Semana 5'!Q20:Q25)</f>
        <v>5</v>
      </c>
      <c r="K20" s="130">
        <f>J20*100/H14</f>
        <v>38.46153846153846</v>
      </c>
      <c r="L20" s="25"/>
      <c r="M20" s="26"/>
      <c r="N20" s="20"/>
    </row>
    <row r="21" spans="3:18" ht="17" thickBot="1" x14ac:dyDescent="0.25">
      <c r="C21" s="144"/>
      <c r="D21" s="143"/>
      <c r="E21" s="127"/>
      <c r="F21" s="123"/>
      <c r="G21" s="128"/>
      <c r="H21" s="123"/>
      <c r="I21" s="131"/>
      <c r="J21" s="123"/>
      <c r="K21" s="130"/>
      <c r="L21" s="25"/>
      <c r="M21" s="26"/>
      <c r="N21" s="20"/>
    </row>
    <row r="22" spans="3:18" ht="17" thickBot="1" x14ac:dyDescent="0.25">
      <c r="C22" s="144"/>
      <c r="D22" s="143"/>
      <c r="E22" s="127"/>
      <c r="F22" s="123"/>
      <c r="G22" s="128"/>
      <c r="H22" s="123"/>
      <c r="I22" s="131"/>
      <c r="J22" s="123"/>
      <c r="K22" s="130"/>
      <c r="L22" s="27"/>
      <c r="M22" s="28"/>
      <c r="N22" s="20"/>
    </row>
    <row r="23" spans="3:18" ht="17" thickBot="1" x14ac:dyDescent="0.25">
      <c r="C23" s="144"/>
      <c r="D23" s="143"/>
      <c r="E23" s="127"/>
      <c r="F23" s="123"/>
      <c r="G23" s="128"/>
      <c r="H23" s="123"/>
      <c r="I23" s="131"/>
      <c r="J23" s="123"/>
      <c r="K23" s="130"/>
      <c r="L23" s="29"/>
      <c r="M23" s="26"/>
      <c r="N23" s="20"/>
      <c r="O23" s="10"/>
    </row>
    <row r="24" spans="3:18" ht="17" thickBot="1" x14ac:dyDescent="0.25">
      <c r="C24" s="144"/>
      <c r="D24" s="143"/>
      <c r="E24" s="127"/>
      <c r="F24" s="123"/>
      <c r="G24" s="128"/>
      <c r="H24" s="123"/>
      <c r="I24" s="131"/>
      <c r="J24" s="123"/>
      <c r="K24" s="130"/>
      <c r="L24" s="30"/>
      <c r="M24" s="21"/>
      <c r="N24" s="20"/>
      <c r="O24" s="10"/>
    </row>
    <row r="25" spans="3:18" ht="17" thickBot="1" x14ac:dyDescent="0.25">
      <c r="C25" s="144"/>
      <c r="D25" s="143"/>
      <c r="E25" s="127"/>
      <c r="F25" s="123"/>
      <c r="G25" s="128"/>
      <c r="H25" s="123"/>
      <c r="I25" s="131"/>
      <c r="J25" s="123"/>
      <c r="K25" s="130"/>
      <c r="L25" s="30"/>
      <c r="M25" s="21"/>
      <c r="N25" s="20"/>
    </row>
    <row r="26" spans="3:18" ht="17" thickBot="1" x14ac:dyDescent="0.25">
      <c r="C26" s="144"/>
      <c r="D26" s="143"/>
      <c r="E26" s="127"/>
      <c r="F26" s="123"/>
      <c r="G26" s="122" t="s">
        <v>8</v>
      </c>
      <c r="H26" s="123" cm="1">
        <f t="array" ref="H26">SUM('Semana 1'!O46:O57+'Semana 2'!O26:O37+'Semana 3'!O26:O37+'Semana 4'!O26:O37+'Semana 5'!O26:O37)</f>
        <v>7</v>
      </c>
      <c r="I26" s="21"/>
      <c r="J26" s="21"/>
      <c r="K26" s="31"/>
      <c r="L26" s="32"/>
      <c r="M26" s="21"/>
      <c r="N26" s="20"/>
    </row>
    <row r="27" spans="3:18" ht="17" thickBot="1" x14ac:dyDescent="0.25">
      <c r="C27" s="144"/>
      <c r="D27" s="143"/>
      <c r="E27" s="127"/>
      <c r="F27" s="123"/>
      <c r="G27" s="122"/>
      <c r="H27" s="123"/>
      <c r="I27" s="21"/>
      <c r="J27" s="26"/>
      <c r="K27" s="21"/>
      <c r="L27" s="21"/>
      <c r="M27" s="21"/>
      <c r="N27" s="20"/>
    </row>
    <row r="28" spans="3:18" ht="17" thickBot="1" x14ac:dyDescent="0.25">
      <c r="C28" s="144"/>
      <c r="D28" s="143"/>
      <c r="E28" s="127"/>
      <c r="F28" s="123"/>
      <c r="G28" s="122"/>
      <c r="H28" s="123"/>
      <c r="I28" s="21"/>
      <c r="J28" s="26"/>
      <c r="K28" s="21"/>
      <c r="L28" s="21"/>
      <c r="M28" s="21"/>
      <c r="N28" s="20"/>
    </row>
    <row r="29" spans="3:18" ht="17" thickBot="1" x14ac:dyDescent="0.25">
      <c r="C29" s="144"/>
      <c r="D29" s="143"/>
      <c r="E29" s="127"/>
      <c r="F29" s="123"/>
      <c r="G29" s="122"/>
      <c r="H29" s="123"/>
      <c r="I29" s="21"/>
      <c r="J29" s="125" t="s">
        <v>47</v>
      </c>
      <c r="K29" s="126"/>
      <c r="L29" s="100">
        <f>(J20+H26)/F14</f>
        <v>0.6</v>
      </c>
      <c r="M29" s="21"/>
      <c r="N29" s="20"/>
    </row>
    <row r="30" spans="3:18" ht="17" thickBot="1" x14ac:dyDescent="0.25">
      <c r="C30" s="144"/>
      <c r="D30" s="143"/>
      <c r="E30" s="127"/>
      <c r="F30" s="123"/>
      <c r="G30" s="122"/>
      <c r="H30" s="123"/>
      <c r="I30" s="21"/>
      <c r="J30" s="21"/>
      <c r="K30" s="21"/>
      <c r="L30" s="21"/>
      <c r="M30" s="21"/>
      <c r="N30" s="20"/>
    </row>
    <row r="31" spans="3:18" ht="17" thickBot="1" x14ac:dyDescent="0.25">
      <c r="C31" s="144"/>
      <c r="D31" s="143"/>
      <c r="E31" s="127"/>
      <c r="F31" s="123"/>
      <c r="G31" s="122"/>
      <c r="H31" s="123"/>
      <c r="I31" s="21"/>
      <c r="J31" s="21"/>
      <c r="K31" s="21"/>
      <c r="L31" s="21"/>
      <c r="M31" s="21"/>
      <c r="N31" s="20"/>
    </row>
    <row r="32" spans="3:18" ht="17" thickBot="1" x14ac:dyDescent="0.25">
      <c r="C32" s="144"/>
      <c r="D32" s="143"/>
      <c r="E32" s="127"/>
      <c r="F32" s="123"/>
      <c r="G32" s="122"/>
      <c r="H32" s="123"/>
      <c r="I32" s="21"/>
      <c r="J32" s="21"/>
      <c r="K32" s="21"/>
      <c r="L32" s="21"/>
      <c r="M32" s="21"/>
      <c r="N32" s="20"/>
    </row>
    <row r="33" spans="3:14" ht="17" thickBot="1" x14ac:dyDescent="0.25">
      <c r="C33" s="144"/>
      <c r="D33" s="143"/>
      <c r="E33" s="127"/>
      <c r="F33" s="123"/>
      <c r="G33" s="122"/>
      <c r="H33" s="123"/>
      <c r="I33" s="21"/>
      <c r="J33" s="21"/>
      <c r="K33" s="21"/>
      <c r="L33" s="21"/>
      <c r="M33" s="21"/>
      <c r="N33" s="20"/>
    </row>
    <row r="34" spans="3:14" ht="18" customHeight="1" thickBot="1" x14ac:dyDescent="0.25">
      <c r="C34" s="144"/>
      <c r="D34" s="143"/>
      <c r="E34" s="127"/>
      <c r="F34" s="123"/>
      <c r="G34" s="122"/>
      <c r="H34" s="123"/>
      <c r="I34" s="21"/>
      <c r="J34" s="21"/>
      <c r="K34" s="21"/>
      <c r="L34" s="21"/>
      <c r="M34" s="21"/>
      <c r="N34" s="20"/>
    </row>
    <row r="35" spans="3:14" ht="17" thickBot="1" x14ac:dyDescent="0.25">
      <c r="C35" s="144"/>
      <c r="D35" s="143"/>
      <c r="E35" s="127"/>
      <c r="F35" s="123"/>
      <c r="G35" s="122"/>
      <c r="H35" s="123"/>
      <c r="I35" s="21"/>
      <c r="J35" s="21"/>
      <c r="K35" s="21"/>
      <c r="L35" s="21"/>
      <c r="M35" s="21"/>
      <c r="N35" s="20"/>
    </row>
    <row r="36" spans="3:14" ht="17" thickBot="1" x14ac:dyDescent="0.25">
      <c r="C36" s="144"/>
      <c r="D36" s="143"/>
      <c r="E36" s="127"/>
      <c r="F36" s="123"/>
      <c r="G36" s="122"/>
      <c r="H36" s="123"/>
      <c r="I36" s="21"/>
      <c r="J36" s="21"/>
      <c r="K36" s="21"/>
      <c r="L36" s="21"/>
      <c r="M36" s="21"/>
      <c r="N36" s="20"/>
    </row>
    <row r="37" spans="3:14" ht="17" thickBot="1" x14ac:dyDescent="0.25">
      <c r="C37" s="144"/>
      <c r="D37" s="143"/>
      <c r="E37" s="127"/>
      <c r="F37" s="123"/>
      <c r="G37" s="122"/>
      <c r="H37" s="123"/>
      <c r="I37" s="21"/>
      <c r="J37" s="21"/>
      <c r="K37" s="21"/>
      <c r="L37" s="21"/>
      <c r="M37" s="21"/>
      <c r="N37" s="20"/>
    </row>
    <row r="38" spans="3:14" ht="17" thickBot="1" x14ac:dyDescent="0.25">
      <c r="C38" s="144"/>
      <c r="D38" s="143"/>
      <c r="E38" s="124" t="s">
        <v>24</v>
      </c>
      <c r="F38" s="123" cm="1">
        <f t="array" ref="F38">SUM('Semana 1'!M58:M60+'Semana 2'!M38:M40+'Semana 3'!M38:M40+'Semana 4'!M38:M40+'Semana 5'!M38:M40)</f>
        <v>1</v>
      </c>
      <c r="G38" s="21"/>
      <c r="H38" s="21"/>
      <c r="I38" s="21"/>
      <c r="J38" s="21"/>
      <c r="K38" s="21"/>
      <c r="L38" s="21"/>
      <c r="M38" s="21"/>
      <c r="N38" s="20"/>
    </row>
    <row r="39" spans="3:14" ht="17" thickBot="1" x14ac:dyDescent="0.25">
      <c r="C39" s="144"/>
      <c r="D39" s="143"/>
      <c r="E39" s="124"/>
      <c r="F39" s="123"/>
      <c r="G39" s="21"/>
      <c r="H39" s="21"/>
      <c r="I39" s="18"/>
      <c r="J39" s="18"/>
      <c r="K39" s="18"/>
      <c r="L39" s="18"/>
      <c r="M39" s="18"/>
      <c r="N39" s="20"/>
    </row>
    <row r="40" spans="3:14" ht="17" thickBot="1" x14ac:dyDescent="0.25">
      <c r="C40" s="144"/>
      <c r="D40" s="143"/>
      <c r="E40" s="124"/>
      <c r="F40" s="123"/>
      <c r="G40" s="21"/>
      <c r="H40" s="21"/>
      <c r="I40" s="21"/>
      <c r="J40" s="21"/>
      <c r="K40" s="21"/>
      <c r="L40" s="21"/>
      <c r="M40" s="21"/>
      <c r="N40" s="20"/>
    </row>
  </sheetData>
  <mergeCells count="37">
    <mergeCell ref="A1:R1"/>
    <mergeCell ref="C6:D6"/>
    <mergeCell ref="I8:K11"/>
    <mergeCell ref="P12:R13"/>
    <mergeCell ref="P14:Q14"/>
    <mergeCell ref="C4:N4"/>
    <mergeCell ref="N14:N17"/>
    <mergeCell ref="M12:M13"/>
    <mergeCell ref="C14:C40"/>
    <mergeCell ref="D14:D40"/>
    <mergeCell ref="E12:F13"/>
    <mergeCell ref="G12:H13"/>
    <mergeCell ref="I12:I13"/>
    <mergeCell ref="J12:J13"/>
    <mergeCell ref="K12:K13"/>
    <mergeCell ref="L12:L13"/>
    <mergeCell ref="G26:G37"/>
    <mergeCell ref="H26:H37"/>
    <mergeCell ref="E38:E40"/>
    <mergeCell ref="F38:F40"/>
    <mergeCell ref="J29:K29"/>
    <mergeCell ref="E14:E37"/>
    <mergeCell ref="F14:F37"/>
    <mergeCell ref="G14:G25"/>
    <mergeCell ref="H14:H25"/>
    <mergeCell ref="I14:I19"/>
    <mergeCell ref="J14:J19"/>
    <mergeCell ref="K14:K19"/>
    <mergeCell ref="I20:I25"/>
    <mergeCell ref="J20:J25"/>
    <mergeCell ref="K20:K25"/>
    <mergeCell ref="P16:Q16"/>
    <mergeCell ref="P17:Q17"/>
    <mergeCell ref="N12:N13"/>
    <mergeCell ref="L8:N11"/>
    <mergeCell ref="I6:N7"/>
    <mergeCell ref="P15:Q15"/>
  </mergeCells>
  <hyperlinks>
    <hyperlink ref="A1" r:id="rId1" xr:uid="{8732F52B-7BE4-3C48-B584-EAF8C461B1FF}"/>
  </hyperlinks>
  <pageMargins left="0.7" right="0.7" top="0.75" bottom="0.75" header="0.3" footer="0.3"/>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EE2353-10CE-ED4B-8DDE-8A909399FF35}">
  <sheetPr>
    <tabColor rgb="FF00B0F0"/>
  </sheetPr>
  <dimension ref="A1:W78"/>
  <sheetViews>
    <sheetView tabSelected="1" topLeftCell="D1" zoomScale="90" zoomScaleNormal="90" workbookViewId="0">
      <selection activeCell="M30" sqref="M30"/>
    </sheetView>
  </sheetViews>
  <sheetFormatPr baseColWidth="10" defaultRowHeight="16" x14ac:dyDescent="0.2"/>
  <cols>
    <col min="2" max="2" width="22.33203125" customWidth="1"/>
    <col min="3" max="3" width="18.6640625" customWidth="1"/>
    <col min="4" max="4" width="44.1640625" customWidth="1"/>
    <col min="5" max="5" width="23" customWidth="1"/>
    <col min="6" max="6" width="31" customWidth="1"/>
    <col min="7" max="7" width="20.33203125" customWidth="1"/>
    <col min="8" max="16384" width="10.83203125" style="3"/>
  </cols>
  <sheetData>
    <row r="1" spans="1:23" s="255" customFormat="1" ht="21" x14ac:dyDescent="0.2">
      <c r="A1" s="132" t="s">
        <v>35</v>
      </c>
      <c r="B1" s="133"/>
      <c r="C1" s="133"/>
      <c r="D1" s="133"/>
      <c r="E1" s="133"/>
      <c r="F1" s="133"/>
      <c r="G1" s="133"/>
      <c r="H1" s="133"/>
      <c r="I1" s="133"/>
      <c r="J1" s="133"/>
      <c r="K1" s="133"/>
      <c r="L1" s="133"/>
      <c r="M1" s="133"/>
      <c r="N1" s="133"/>
      <c r="O1" s="133"/>
      <c r="P1" s="133"/>
      <c r="Q1" s="133"/>
      <c r="R1" s="133"/>
    </row>
    <row r="2" spans="1:23" ht="22" thickBot="1" x14ac:dyDescent="0.25">
      <c r="A2" s="164" t="s">
        <v>123</v>
      </c>
      <c r="B2" s="164"/>
      <c r="C2" s="164"/>
      <c r="D2" s="164"/>
      <c r="E2" s="164"/>
      <c r="F2" s="164"/>
      <c r="G2" s="164"/>
      <c r="H2" s="52"/>
    </row>
    <row r="3" spans="1:23" ht="17" thickBot="1" x14ac:dyDescent="0.25">
      <c r="A3" s="165" t="s">
        <v>122</v>
      </c>
      <c r="B3" s="169" t="s">
        <v>121</v>
      </c>
      <c r="C3" s="169"/>
      <c r="D3" s="169"/>
      <c r="E3" s="169"/>
      <c r="F3" s="169"/>
      <c r="G3" s="170"/>
      <c r="H3" s="52"/>
      <c r="M3" s="256" t="s">
        <v>120</v>
      </c>
      <c r="N3" s="256"/>
      <c r="O3" s="256"/>
      <c r="P3" s="256"/>
      <c r="Q3" s="256"/>
      <c r="R3" s="256"/>
      <c r="S3" s="256"/>
      <c r="T3" s="256"/>
      <c r="U3" s="256"/>
      <c r="V3" s="99"/>
    </row>
    <row r="4" spans="1:23" ht="17" thickBot="1" x14ac:dyDescent="0.25">
      <c r="A4" s="166"/>
      <c r="B4" s="171" t="s">
        <v>32</v>
      </c>
      <c r="C4" s="171"/>
      <c r="D4" s="171"/>
      <c r="E4" s="172" t="s">
        <v>119</v>
      </c>
      <c r="F4" s="173"/>
      <c r="G4" s="174"/>
      <c r="H4" s="52"/>
      <c r="M4" s="256"/>
      <c r="N4" s="256"/>
      <c r="O4" s="256"/>
      <c r="P4" s="256"/>
      <c r="Q4" s="256"/>
      <c r="R4" s="256"/>
      <c r="S4" s="256"/>
      <c r="T4" s="256"/>
      <c r="U4" s="256"/>
      <c r="V4" s="99"/>
    </row>
    <row r="5" spans="1:23" ht="17" x14ac:dyDescent="0.2">
      <c r="A5" s="167"/>
      <c r="B5" s="175" t="s">
        <v>10</v>
      </c>
      <c r="C5" s="98" t="s">
        <v>100</v>
      </c>
      <c r="D5" s="97"/>
      <c r="E5" s="82" t="s">
        <v>118</v>
      </c>
      <c r="F5" s="177"/>
      <c r="G5" s="178"/>
      <c r="H5" s="52"/>
      <c r="M5" s="257" t="s">
        <v>117</v>
      </c>
      <c r="N5" s="257"/>
      <c r="O5" s="257"/>
      <c r="P5" s="257"/>
      <c r="Q5" s="257"/>
      <c r="R5" s="257"/>
      <c r="S5" s="257"/>
      <c r="T5" s="257"/>
      <c r="U5" s="257"/>
      <c r="V5" s="96"/>
    </row>
    <row r="6" spans="1:23" ht="24" customHeight="1" x14ac:dyDescent="0.2">
      <c r="A6" s="167"/>
      <c r="B6" s="176"/>
      <c r="C6" s="81" t="s">
        <v>108</v>
      </c>
      <c r="D6" s="80"/>
      <c r="E6" s="88"/>
      <c r="F6" s="160"/>
      <c r="G6" s="161"/>
      <c r="H6" s="85"/>
      <c r="M6" s="257"/>
      <c r="N6" s="257"/>
      <c r="O6" s="257"/>
      <c r="P6" s="257"/>
      <c r="Q6" s="257"/>
      <c r="R6" s="257"/>
      <c r="S6" s="257"/>
      <c r="T6" s="257"/>
      <c r="U6" s="257"/>
      <c r="V6" s="96"/>
    </row>
    <row r="7" spans="1:23" ht="17" x14ac:dyDescent="0.2">
      <c r="A7" s="167"/>
      <c r="B7" s="176"/>
      <c r="C7" s="81" t="s">
        <v>107</v>
      </c>
      <c r="D7" s="80"/>
      <c r="E7" s="88" t="s">
        <v>116</v>
      </c>
      <c r="F7" s="162"/>
      <c r="G7" s="163"/>
      <c r="H7" s="85"/>
      <c r="M7" s="258" t="s">
        <v>124</v>
      </c>
      <c r="N7" s="258"/>
      <c r="O7" s="258"/>
      <c r="P7" s="258"/>
      <c r="Q7" s="258"/>
      <c r="R7" s="258"/>
      <c r="S7" s="258"/>
      <c r="T7" s="258"/>
      <c r="U7" s="258"/>
      <c r="V7" s="258"/>
    </row>
    <row r="8" spans="1:23" ht="17" x14ac:dyDescent="0.2">
      <c r="A8" s="167"/>
      <c r="B8" s="176"/>
      <c r="C8" s="81" t="s">
        <v>106</v>
      </c>
      <c r="D8" s="80"/>
      <c r="E8" s="88"/>
      <c r="F8" s="162"/>
      <c r="G8" s="163"/>
      <c r="H8" s="85"/>
      <c r="M8" s="258"/>
      <c r="N8" s="258"/>
      <c r="O8" s="258"/>
      <c r="P8" s="258"/>
      <c r="Q8" s="258"/>
      <c r="R8" s="258"/>
      <c r="S8" s="258"/>
      <c r="T8" s="258"/>
      <c r="U8" s="258"/>
      <c r="V8" s="258"/>
    </row>
    <row r="9" spans="1:23" ht="17" x14ac:dyDescent="0.2">
      <c r="A9" s="167"/>
      <c r="B9" s="176"/>
      <c r="C9" s="81" t="s">
        <v>105</v>
      </c>
      <c r="D9" s="80"/>
      <c r="E9" s="78" t="s">
        <v>115</v>
      </c>
      <c r="F9" s="162"/>
      <c r="G9" s="163"/>
      <c r="H9" s="85"/>
      <c r="M9" s="20"/>
      <c r="N9" s="20"/>
      <c r="O9" s="20"/>
      <c r="P9" s="20"/>
      <c r="Q9" s="20"/>
      <c r="R9" s="20"/>
      <c r="S9" s="20"/>
      <c r="T9" s="20"/>
      <c r="U9" s="20"/>
    </row>
    <row r="10" spans="1:23" x14ac:dyDescent="0.2">
      <c r="A10" s="167"/>
      <c r="B10" s="176"/>
      <c r="C10" s="95"/>
      <c r="D10" s="94"/>
      <c r="E10" s="78"/>
      <c r="F10" s="162"/>
      <c r="G10" s="163"/>
      <c r="H10" s="85"/>
      <c r="M10" s="153" t="s">
        <v>38</v>
      </c>
      <c r="N10" s="153"/>
      <c r="O10" s="153"/>
      <c r="P10" s="153"/>
      <c r="Q10" s="153"/>
      <c r="R10" s="153"/>
      <c r="S10" s="153"/>
      <c r="T10" s="153"/>
      <c r="U10" s="153"/>
      <c r="V10" s="153"/>
      <c r="W10" s="153"/>
    </row>
    <row r="11" spans="1:23" ht="17" x14ac:dyDescent="0.2">
      <c r="A11" s="167"/>
      <c r="B11" s="176"/>
      <c r="C11" s="81" t="s">
        <v>99</v>
      </c>
      <c r="D11" s="80"/>
      <c r="E11" s="78"/>
      <c r="F11" s="162"/>
      <c r="G11" s="163"/>
      <c r="H11" s="85"/>
      <c r="M11" s="254" t="s">
        <v>114</v>
      </c>
      <c r="N11" s="154"/>
      <c r="O11" s="154"/>
      <c r="P11" s="15"/>
      <c r="Q11" s="15"/>
      <c r="R11" s="15"/>
      <c r="S11" s="15"/>
      <c r="T11" s="15"/>
      <c r="U11" s="15"/>
      <c r="V11" s="15"/>
      <c r="W11" s="16"/>
    </row>
    <row r="12" spans="1:23" ht="17" x14ac:dyDescent="0.2">
      <c r="A12" s="167"/>
      <c r="B12" s="176"/>
      <c r="C12" s="81" t="s">
        <v>108</v>
      </c>
      <c r="D12" s="80"/>
      <c r="E12" s="78"/>
      <c r="F12" s="162"/>
      <c r="G12" s="163"/>
      <c r="H12" s="85"/>
    </row>
    <row r="13" spans="1:23" ht="17" x14ac:dyDescent="0.2">
      <c r="A13" s="167"/>
      <c r="B13" s="176"/>
      <c r="C13" s="81" t="s">
        <v>107</v>
      </c>
      <c r="D13" s="80"/>
      <c r="E13" s="78"/>
      <c r="F13" s="162"/>
      <c r="G13" s="163"/>
      <c r="H13" s="85"/>
    </row>
    <row r="14" spans="1:23" ht="17" x14ac:dyDescent="0.2">
      <c r="A14" s="167"/>
      <c r="B14" s="176"/>
      <c r="C14" s="81" t="s">
        <v>106</v>
      </c>
      <c r="D14" s="80"/>
      <c r="E14" s="69"/>
      <c r="F14" s="162"/>
      <c r="G14" s="163"/>
      <c r="H14" s="85"/>
    </row>
    <row r="15" spans="1:23" ht="17" x14ac:dyDescent="0.2">
      <c r="A15" s="167"/>
      <c r="B15" s="176"/>
      <c r="C15" s="81" t="s">
        <v>105</v>
      </c>
      <c r="D15" s="80"/>
      <c r="E15" s="69"/>
      <c r="F15" s="162"/>
      <c r="G15" s="163"/>
      <c r="H15" s="85"/>
    </row>
    <row r="16" spans="1:23" x14ac:dyDescent="0.2">
      <c r="A16" s="167"/>
      <c r="B16" s="176"/>
      <c r="C16" s="81"/>
      <c r="D16" s="93"/>
      <c r="E16" s="69"/>
      <c r="F16" s="162"/>
      <c r="G16" s="163"/>
      <c r="H16" s="85"/>
    </row>
    <row r="17" spans="1:19" ht="17" x14ac:dyDescent="0.2">
      <c r="A17" s="167"/>
      <c r="B17" s="176"/>
      <c r="C17" s="81" t="s">
        <v>113</v>
      </c>
      <c r="D17" s="80"/>
      <c r="E17" s="69"/>
      <c r="F17" s="162"/>
      <c r="G17" s="163"/>
      <c r="H17" s="85"/>
    </row>
    <row r="18" spans="1:19" ht="17" x14ac:dyDescent="0.2">
      <c r="A18" s="167"/>
      <c r="B18" s="176"/>
      <c r="C18" s="81" t="s">
        <v>108</v>
      </c>
      <c r="D18" s="80"/>
      <c r="E18" s="69"/>
      <c r="F18" s="162"/>
      <c r="G18" s="163"/>
      <c r="H18" s="85"/>
    </row>
    <row r="19" spans="1:19" ht="17" x14ac:dyDescent="0.2">
      <c r="A19" s="167"/>
      <c r="B19" s="176"/>
      <c r="C19" s="81" t="s">
        <v>107</v>
      </c>
      <c r="D19" s="80"/>
      <c r="E19" s="69"/>
      <c r="F19" s="162"/>
      <c r="G19" s="163"/>
      <c r="H19" s="85"/>
    </row>
    <row r="20" spans="1:19" ht="17" x14ac:dyDescent="0.2">
      <c r="A20" s="167"/>
      <c r="B20" s="176"/>
      <c r="C20" s="81" t="s">
        <v>106</v>
      </c>
      <c r="D20" s="80"/>
      <c r="E20" s="69"/>
      <c r="F20" s="162"/>
      <c r="G20" s="163"/>
      <c r="H20" s="85"/>
    </row>
    <row r="21" spans="1:19" ht="17" x14ac:dyDescent="0.2">
      <c r="A21" s="167"/>
      <c r="B21" s="176"/>
      <c r="C21" s="81" t="s">
        <v>105</v>
      </c>
      <c r="D21" s="80"/>
      <c r="E21" s="69"/>
      <c r="F21" s="162"/>
      <c r="G21" s="163"/>
      <c r="H21" s="85"/>
    </row>
    <row r="22" spans="1:19" ht="17" thickBot="1" x14ac:dyDescent="0.25">
      <c r="A22" s="167"/>
      <c r="B22" s="176"/>
      <c r="C22" s="92"/>
      <c r="D22" s="80"/>
      <c r="E22" s="69"/>
      <c r="F22" s="162"/>
      <c r="G22" s="163"/>
      <c r="H22" s="85"/>
    </row>
    <row r="23" spans="1:19" ht="17" x14ac:dyDescent="0.2">
      <c r="A23" s="167"/>
      <c r="B23" s="179" t="s">
        <v>112</v>
      </c>
      <c r="C23" s="91" t="s">
        <v>111</v>
      </c>
      <c r="D23" s="90"/>
      <c r="E23" s="69"/>
      <c r="F23" s="162"/>
      <c r="G23" s="163"/>
      <c r="H23" s="85"/>
    </row>
    <row r="24" spans="1:19" ht="24" customHeight="1" x14ac:dyDescent="0.2">
      <c r="A24" s="167"/>
      <c r="B24" s="176"/>
      <c r="C24" s="81" t="s">
        <v>108</v>
      </c>
      <c r="D24" s="79"/>
      <c r="E24" s="69"/>
      <c r="F24" s="162"/>
      <c r="G24" s="163"/>
      <c r="H24" s="85"/>
      <c r="I24" s="89"/>
      <c r="J24" s="89"/>
      <c r="K24" s="89"/>
      <c r="L24" s="89"/>
      <c r="M24" s="89"/>
      <c r="N24" s="89"/>
      <c r="O24" s="89"/>
      <c r="P24" s="89"/>
      <c r="Q24" s="89"/>
      <c r="R24" s="89"/>
      <c r="S24" s="89"/>
    </row>
    <row r="25" spans="1:19" ht="17" x14ac:dyDescent="0.2">
      <c r="A25" s="167"/>
      <c r="B25" s="176"/>
      <c r="C25" s="81" t="s">
        <v>107</v>
      </c>
      <c r="D25" s="79"/>
      <c r="E25" s="69"/>
      <c r="F25" s="162"/>
      <c r="G25" s="163"/>
      <c r="H25" s="85"/>
      <c r="I25" s="89"/>
      <c r="J25" s="89"/>
      <c r="K25" s="89"/>
      <c r="L25" s="89"/>
      <c r="M25" s="89"/>
      <c r="N25" s="89"/>
      <c r="O25" s="89"/>
      <c r="P25" s="89"/>
      <c r="Q25" s="89"/>
      <c r="R25" s="89"/>
      <c r="S25" s="89"/>
    </row>
    <row r="26" spans="1:19" ht="17" x14ac:dyDescent="0.2">
      <c r="A26" s="167"/>
      <c r="B26" s="176"/>
      <c r="C26" s="81" t="s">
        <v>106</v>
      </c>
      <c r="D26" s="79"/>
      <c r="E26" s="69"/>
      <c r="F26" s="162"/>
      <c r="G26" s="163"/>
      <c r="H26" s="85"/>
    </row>
    <row r="27" spans="1:19" ht="17" x14ac:dyDescent="0.2">
      <c r="A27" s="167"/>
      <c r="B27" s="176"/>
      <c r="C27" s="81" t="s">
        <v>105</v>
      </c>
      <c r="D27" s="79"/>
      <c r="E27" s="69"/>
      <c r="F27" s="162"/>
      <c r="G27" s="163"/>
      <c r="H27" s="85"/>
    </row>
    <row r="28" spans="1:19" ht="17" thickBot="1" x14ac:dyDescent="0.25">
      <c r="A28" s="167"/>
      <c r="B28" s="180"/>
      <c r="C28" s="87"/>
      <c r="D28" s="86"/>
      <c r="E28" s="69"/>
      <c r="F28" s="162"/>
      <c r="G28" s="163"/>
      <c r="H28" s="85"/>
    </row>
    <row r="29" spans="1:19" ht="17" x14ac:dyDescent="0.2">
      <c r="A29" s="167"/>
      <c r="B29" s="181" t="s">
        <v>110</v>
      </c>
      <c r="C29" s="81" t="s">
        <v>109</v>
      </c>
      <c r="D29" s="80"/>
      <c r="E29" s="69"/>
      <c r="F29" s="162"/>
      <c r="G29" s="163"/>
      <c r="H29" s="85"/>
    </row>
    <row r="30" spans="1:19" ht="17" x14ac:dyDescent="0.2">
      <c r="A30" s="167"/>
      <c r="B30" s="181"/>
      <c r="C30" s="81" t="s">
        <v>108</v>
      </c>
      <c r="D30" s="80"/>
      <c r="E30" s="69"/>
      <c r="F30" s="162"/>
      <c r="G30" s="163"/>
      <c r="H30" s="52"/>
    </row>
    <row r="31" spans="1:19" ht="17" x14ac:dyDescent="0.2">
      <c r="A31" s="167"/>
      <c r="B31" s="181"/>
      <c r="C31" s="81" t="s">
        <v>107</v>
      </c>
      <c r="D31" s="80"/>
      <c r="E31" s="69"/>
      <c r="F31" s="162"/>
      <c r="G31" s="163"/>
      <c r="H31" s="52"/>
    </row>
    <row r="32" spans="1:19" ht="17" x14ac:dyDescent="0.2">
      <c r="A32" s="167"/>
      <c r="B32" s="181"/>
      <c r="C32" s="81" t="s">
        <v>106</v>
      </c>
      <c r="D32" s="80"/>
      <c r="E32" s="69"/>
      <c r="F32" s="162"/>
      <c r="G32" s="163"/>
      <c r="H32" s="52"/>
    </row>
    <row r="33" spans="1:8" ht="18" thickBot="1" x14ac:dyDescent="0.25">
      <c r="A33" s="168"/>
      <c r="B33" s="182"/>
      <c r="C33" s="84" t="s">
        <v>105</v>
      </c>
      <c r="D33" s="83"/>
      <c r="E33" s="69"/>
      <c r="F33" s="162"/>
      <c r="G33" s="163"/>
      <c r="H33" s="52"/>
    </row>
    <row r="34" spans="1:8" ht="17" thickBot="1" x14ac:dyDescent="0.25">
      <c r="A34" s="165" t="s">
        <v>104</v>
      </c>
      <c r="B34" s="184" t="s">
        <v>103</v>
      </c>
      <c r="C34" s="185"/>
      <c r="D34" s="185"/>
      <c r="E34" s="185"/>
      <c r="F34" s="185"/>
      <c r="G34" s="186"/>
      <c r="H34" s="52"/>
    </row>
    <row r="35" spans="1:8" x14ac:dyDescent="0.2">
      <c r="A35" s="166"/>
      <c r="B35" s="187" t="s">
        <v>102</v>
      </c>
      <c r="C35" s="188"/>
      <c r="D35" s="189"/>
      <c r="E35" s="190"/>
      <c r="F35" s="190"/>
      <c r="G35" s="191"/>
      <c r="H35" s="52"/>
    </row>
    <row r="36" spans="1:8" ht="17" x14ac:dyDescent="0.2">
      <c r="A36" s="166"/>
      <c r="B36" s="76" t="s">
        <v>101</v>
      </c>
      <c r="C36" s="81" t="s">
        <v>100</v>
      </c>
      <c r="D36" s="192"/>
      <c r="E36" s="162"/>
      <c r="F36" s="162"/>
      <c r="G36" s="163"/>
      <c r="H36" s="52"/>
    </row>
    <row r="37" spans="1:8" ht="17" x14ac:dyDescent="0.2">
      <c r="A37" s="166"/>
      <c r="B37" s="76"/>
      <c r="C37" s="81" t="s">
        <v>99</v>
      </c>
      <c r="D37" s="192"/>
      <c r="E37" s="162"/>
      <c r="F37" s="162"/>
      <c r="G37" s="163"/>
      <c r="H37" s="52"/>
    </row>
    <row r="38" spans="1:8" ht="17" thickBot="1" x14ac:dyDescent="0.25">
      <c r="A38" s="183"/>
      <c r="B38" s="181" t="s">
        <v>98</v>
      </c>
      <c r="C38" s="193"/>
      <c r="D38" s="194"/>
      <c r="E38" s="195"/>
      <c r="F38" s="195"/>
      <c r="G38" s="196"/>
      <c r="H38" s="52"/>
    </row>
    <row r="39" spans="1:8" ht="17" thickBot="1" x14ac:dyDescent="0.25">
      <c r="A39" s="165" t="s">
        <v>97</v>
      </c>
      <c r="B39" s="184" t="s">
        <v>96</v>
      </c>
      <c r="C39" s="185"/>
      <c r="D39" s="185"/>
      <c r="E39" s="185"/>
      <c r="F39" s="185"/>
      <c r="G39" s="186"/>
      <c r="H39" s="52"/>
    </row>
    <row r="40" spans="1:8" x14ac:dyDescent="0.2">
      <c r="A40" s="166"/>
      <c r="B40" s="197" t="s">
        <v>95</v>
      </c>
      <c r="C40" s="198"/>
      <c r="D40" s="198"/>
      <c r="E40" s="198"/>
      <c r="F40" s="198"/>
      <c r="G40" s="199"/>
      <c r="H40" s="52"/>
    </row>
    <row r="41" spans="1:8" x14ac:dyDescent="0.2">
      <c r="A41" s="166"/>
      <c r="B41" s="200" t="s">
        <v>94</v>
      </c>
      <c r="C41" s="201"/>
      <c r="D41" s="202"/>
      <c r="E41" s="193" t="s">
        <v>93</v>
      </c>
      <c r="F41" s="193"/>
      <c r="G41" s="75"/>
      <c r="H41" s="77"/>
    </row>
    <row r="42" spans="1:8" x14ac:dyDescent="0.2">
      <c r="A42" s="166"/>
      <c r="B42" s="200"/>
      <c r="C42" s="201"/>
      <c r="D42" s="202"/>
      <c r="E42" s="193" t="s">
        <v>92</v>
      </c>
      <c r="F42" s="193"/>
      <c r="G42" s="75"/>
      <c r="H42" s="52"/>
    </row>
    <row r="43" spans="1:8" ht="17" x14ac:dyDescent="0.2">
      <c r="A43" s="166"/>
      <c r="B43" s="74"/>
      <c r="C43" s="52"/>
      <c r="D43" s="52"/>
      <c r="E43" s="73" t="s">
        <v>91</v>
      </c>
      <c r="F43" s="203"/>
      <c r="G43" s="204"/>
      <c r="H43" s="52"/>
    </row>
    <row r="44" spans="1:8" ht="18" thickBot="1" x14ac:dyDescent="0.25">
      <c r="A44" s="166"/>
      <c r="B44" s="72"/>
      <c r="C44" s="71"/>
      <c r="D44" s="71"/>
      <c r="E44" s="70" t="s">
        <v>90</v>
      </c>
      <c r="F44" s="205"/>
      <c r="G44" s="206"/>
      <c r="H44" s="52"/>
    </row>
    <row r="45" spans="1:8" x14ac:dyDescent="0.2">
      <c r="A45" s="166"/>
      <c r="B45" s="207" t="s">
        <v>89</v>
      </c>
      <c r="C45" s="208"/>
      <c r="D45" s="209"/>
      <c r="E45" s="210" t="s">
        <v>88</v>
      </c>
      <c r="F45" s="208"/>
      <c r="G45" s="211"/>
      <c r="H45" s="52"/>
    </row>
    <row r="46" spans="1:8" ht="17" x14ac:dyDescent="0.2">
      <c r="A46" s="166"/>
      <c r="B46" s="212"/>
      <c r="C46" s="213"/>
      <c r="D46" s="68"/>
      <c r="E46" s="65" t="s">
        <v>87</v>
      </c>
      <c r="F46" s="214"/>
      <c r="G46" s="215"/>
      <c r="H46" s="52"/>
    </row>
    <row r="47" spans="1:8" ht="17" x14ac:dyDescent="0.2">
      <c r="A47" s="166"/>
      <c r="B47" s="212"/>
      <c r="C47" s="213"/>
      <c r="D47" s="68"/>
      <c r="E47" s="65" t="s">
        <v>86</v>
      </c>
      <c r="F47" s="214"/>
      <c r="G47" s="215"/>
      <c r="H47" s="52"/>
    </row>
    <row r="48" spans="1:8" x14ac:dyDescent="0.2">
      <c r="A48" s="166"/>
      <c r="B48" s="212"/>
      <c r="C48" s="213"/>
      <c r="D48" s="68"/>
      <c r="E48" s="216" t="s">
        <v>85</v>
      </c>
      <c r="F48" s="217"/>
      <c r="G48" s="218"/>
      <c r="H48" s="52"/>
    </row>
    <row r="49" spans="1:8" ht="18" thickBot="1" x14ac:dyDescent="0.25">
      <c r="A49" s="166"/>
      <c r="B49" s="212"/>
      <c r="C49" s="213"/>
      <c r="D49" s="68"/>
      <c r="E49" s="219" t="s">
        <v>10</v>
      </c>
      <c r="F49" s="57" t="s">
        <v>82</v>
      </c>
      <c r="G49" s="56"/>
      <c r="H49" s="52"/>
    </row>
    <row r="50" spans="1:8" ht="17" x14ac:dyDescent="0.2">
      <c r="A50" s="166"/>
      <c r="B50" s="220" t="s">
        <v>84</v>
      </c>
      <c r="C50" s="221"/>
      <c r="D50" s="222"/>
      <c r="E50" s="219"/>
      <c r="F50" s="57" t="s">
        <v>81</v>
      </c>
      <c r="G50" s="64"/>
      <c r="H50" s="52"/>
    </row>
    <row r="51" spans="1:8" x14ac:dyDescent="0.2">
      <c r="A51" s="166"/>
      <c r="B51" s="223"/>
      <c r="C51" s="224"/>
      <c r="D51" s="66"/>
      <c r="E51" s="67"/>
      <c r="F51" s="225"/>
      <c r="G51" s="226"/>
      <c r="H51" s="52"/>
    </row>
    <row r="52" spans="1:8" ht="17" x14ac:dyDescent="0.2">
      <c r="A52" s="166"/>
      <c r="B52" s="223"/>
      <c r="C52" s="224"/>
      <c r="D52" s="66"/>
      <c r="E52" s="219" t="s">
        <v>83</v>
      </c>
      <c r="F52" s="57" t="s">
        <v>82</v>
      </c>
      <c r="G52" s="56"/>
      <c r="H52" s="52"/>
    </row>
    <row r="53" spans="1:8" ht="18" thickBot="1" x14ac:dyDescent="0.25">
      <c r="A53" s="166"/>
      <c r="B53" s="223"/>
      <c r="C53" s="224"/>
      <c r="D53" s="66"/>
      <c r="E53" s="219"/>
      <c r="F53" s="57" t="s">
        <v>81</v>
      </c>
      <c r="G53" s="64"/>
      <c r="H53" s="52"/>
    </row>
    <row r="54" spans="1:8" ht="17" thickBot="1" x14ac:dyDescent="0.25">
      <c r="A54" s="227" t="s">
        <v>80</v>
      </c>
      <c r="B54" s="230" t="s">
        <v>79</v>
      </c>
      <c r="C54" s="231"/>
      <c r="D54" s="231"/>
      <c r="E54" s="231"/>
      <c r="F54" s="231"/>
      <c r="G54" s="232"/>
      <c r="H54" s="52"/>
    </row>
    <row r="55" spans="1:8" x14ac:dyDescent="0.2">
      <c r="A55" s="228"/>
      <c r="B55" s="233" t="s">
        <v>78</v>
      </c>
      <c r="C55" s="234"/>
      <c r="D55" s="234"/>
      <c r="E55" s="235" t="s">
        <v>77</v>
      </c>
      <c r="F55" s="234"/>
      <c r="G55" s="236"/>
      <c r="H55" s="52"/>
    </row>
    <row r="56" spans="1:8" ht="17" x14ac:dyDescent="0.2">
      <c r="A56" s="228"/>
      <c r="B56" s="60" t="s">
        <v>74</v>
      </c>
      <c r="C56" s="225"/>
      <c r="D56" s="237"/>
      <c r="E56" s="63" t="s">
        <v>74</v>
      </c>
      <c r="F56" s="225"/>
      <c r="G56" s="226"/>
      <c r="H56" s="52"/>
    </row>
    <row r="57" spans="1:8" x14ac:dyDescent="0.2">
      <c r="A57" s="228"/>
      <c r="B57" s="60"/>
      <c r="C57" s="225"/>
      <c r="D57" s="237"/>
      <c r="E57" s="63"/>
      <c r="F57" s="225"/>
      <c r="G57" s="226"/>
      <c r="H57" s="52"/>
    </row>
    <row r="58" spans="1:8" ht="17" x14ac:dyDescent="0.2">
      <c r="A58" s="228"/>
      <c r="B58" s="60" t="s">
        <v>73</v>
      </c>
      <c r="C58" s="225"/>
      <c r="D58" s="237"/>
      <c r="E58" s="63" t="s">
        <v>73</v>
      </c>
      <c r="F58" s="225"/>
      <c r="G58" s="226"/>
      <c r="H58" s="52"/>
    </row>
    <row r="59" spans="1:8" ht="17" thickBot="1" x14ac:dyDescent="0.25">
      <c r="A59" s="228"/>
      <c r="C59" s="225"/>
      <c r="D59" s="237"/>
      <c r="E59" s="63"/>
      <c r="F59" s="238"/>
      <c r="G59" s="239"/>
      <c r="H59" s="52"/>
    </row>
    <row r="60" spans="1:8" x14ac:dyDescent="0.2">
      <c r="A60" s="228"/>
      <c r="B60" s="240" t="s">
        <v>76</v>
      </c>
      <c r="C60" s="241"/>
      <c r="D60" s="241"/>
      <c r="E60" s="242" t="s">
        <v>75</v>
      </c>
      <c r="F60" s="241"/>
      <c r="G60" s="243"/>
      <c r="H60" s="52"/>
    </row>
    <row r="61" spans="1:8" ht="17" x14ac:dyDescent="0.2">
      <c r="A61" s="228"/>
      <c r="B61" s="60" t="s">
        <v>74</v>
      </c>
      <c r="C61" s="225"/>
      <c r="D61" s="237"/>
      <c r="E61" s="63" t="s">
        <v>74</v>
      </c>
      <c r="F61" s="225"/>
      <c r="G61" s="226"/>
      <c r="H61" s="52"/>
    </row>
    <row r="62" spans="1:8" x14ac:dyDescent="0.2">
      <c r="A62" s="228"/>
      <c r="B62" s="60"/>
      <c r="C62" s="225"/>
      <c r="D62" s="237"/>
      <c r="E62" s="63"/>
      <c r="F62" s="225"/>
      <c r="G62" s="226"/>
      <c r="H62" s="52"/>
    </row>
    <row r="63" spans="1:8" ht="17" x14ac:dyDescent="0.2">
      <c r="A63" s="228"/>
      <c r="B63" s="60" t="s">
        <v>73</v>
      </c>
      <c r="C63" s="225"/>
      <c r="D63" s="237"/>
      <c r="E63" s="63" t="s">
        <v>73</v>
      </c>
      <c r="F63" s="225"/>
      <c r="G63" s="226"/>
      <c r="H63" s="52"/>
    </row>
    <row r="64" spans="1:8" ht="17" thickBot="1" x14ac:dyDescent="0.25">
      <c r="A64" s="229"/>
      <c r="B64" s="62"/>
      <c r="C64" s="225"/>
      <c r="D64" s="237"/>
      <c r="E64" s="61"/>
      <c r="F64" s="238"/>
      <c r="G64" s="239"/>
      <c r="H64" s="52"/>
    </row>
    <row r="65" spans="1:8" ht="17" thickBot="1" x14ac:dyDescent="0.25">
      <c r="A65" s="227" t="s">
        <v>72</v>
      </c>
      <c r="B65" s="230" t="s">
        <v>71</v>
      </c>
      <c r="C65" s="231"/>
      <c r="D65" s="231"/>
      <c r="E65" s="231"/>
      <c r="F65" s="231"/>
      <c r="G65" s="232"/>
      <c r="H65" s="52"/>
    </row>
    <row r="66" spans="1:8" ht="17" thickBot="1" x14ac:dyDescent="0.25">
      <c r="A66" s="228"/>
      <c r="B66" s="244" t="s">
        <v>70</v>
      </c>
      <c r="C66" s="245"/>
      <c r="D66" s="246"/>
      <c r="E66" s="246"/>
      <c r="F66" s="246"/>
      <c r="G66" s="247"/>
      <c r="H66" s="52"/>
    </row>
    <row r="67" spans="1:8" ht="17" thickBot="1" x14ac:dyDescent="0.25">
      <c r="A67" s="228"/>
      <c r="B67" s="248" t="s">
        <v>69</v>
      </c>
      <c r="C67" s="249"/>
      <c r="D67" s="249"/>
      <c r="E67" s="249"/>
      <c r="F67" s="249"/>
      <c r="G67" s="250"/>
      <c r="H67" s="52"/>
    </row>
    <row r="68" spans="1:8" ht="17" x14ac:dyDescent="0.2">
      <c r="A68" s="109"/>
      <c r="B68" s="60" t="s">
        <v>68</v>
      </c>
      <c r="C68" s="251"/>
      <c r="D68" s="251"/>
      <c r="E68" s="214"/>
      <c r="F68" s="214"/>
      <c r="G68" s="215"/>
      <c r="H68" s="52"/>
    </row>
    <row r="69" spans="1:8" x14ac:dyDescent="0.2">
      <c r="A69" s="109"/>
      <c r="B69" s="60"/>
      <c r="C69" s="251"/>
      <c r="D69" s="251"/>
      <c r="E69" s="214"/>
      <c r="F69" s="214"/>
      <c r="G69" s="215"/>
      <c r="H69" s="52"/>
    </row>
    <row r="70" spans="1:8" x14ac:dyDescent="0.2">
      <c r="A70" s="109"/>
      <c r="B70" s="60"/>
      <c r="C70" s="251"/>
      <c r="D70" s="251"/>
      <c r="E70" s="214"/>
      <c r="F70" s="214"/>
      <c r="G70" s="215"/>
      <c r="H70" s="52"/>
    </row>
    <row r="71" spans="1:8" x14ac:dyDescent="0.2">
      <c r="A71" s="109"/>
      <c r="B71" s="60"/>
      <c r="C71" s="251"/>
      <c r="D71" s="251"/>
      <c r="E71" s="214"/>
      <c r="F71" s="214"/>
      <c r="G71" s="215"/>
      <c r="H71" s="52"/>
    </row>
    <row r="72" spans="1:8" ht="17" x14ac:dyDescent="0.2">
      <c r="A72" s="109"/>
      <c r="B72" s="58" t="s">
        <v>67</v>
      </c>
      <c r="C72" s="251"/>
      <c r="D72" s="251"/>
      <c r="E72" s="214"/>
      <c r="F72" s="214"/>
      <c r="G72" s="215"/>
      <c r="H72" s="52"/>
    </row>
    <row r="73" spans="1:8" x14ac:dyDescent="0.2">
      <c r="A73" s="109"/>
      <c r="B73" s="58"/>
      <c r="C73" s="251"/>
      <c r="D73" s="251"/>
      <c r="E73" s="214"/>
      <c r="F73" s="214"/>
      <c r="G73" s="215"/>
      <c r="H73" s="52"/>
    </row>
    <row r="74" spans="1:8" x14ac:dyDescent="0.2">
      <c r="A74" s="109"/>
      <c r="B74" s="59"/>
      <c r="C74" s="251"/>
      <c r="D74" s="251"/>
      <c r="E74" s="214"/>
      <c r="F74" s="214"/>
      <c r="G74" s="215"/>
      <c r="H74" s="52"/>
    </row>
    <row r="75" spans="1:8" x14ac:dyDescent="0.2">
      <c r="A75" s="109"/>
      <c r="B75" s="58"/>
      <c r="C75" s="251"/>
      <c r="D75" s="251"/>
      <c r="E75" s="214"/>
      <c r="F75" s="214"/>
      <c r="G75" s="215"/>
      <c r="H75" s="52"/>
    </row>
    <row r="76" spans="1:8" ht="17" thickBot="1" x14ac:dyDescent="0.25">
      <c r="A76" s="112"/>
      <c r="B76" s="55"/>
      <c r="C76" s="195"/>
      <c r="D76" s="195"/>
      <c r="E76" s="252"/>
      <c r="F76" s="252"/>
      <c r="G76" s="253"/>
      <c r="H76" s="52"/>
    </row>
    <row r="77" spans="1:8" x14ac:dyDescent="0.2">
      <c r="A77" s="54"/>
      <c r="B77" s="53"/>
      <c r="C77" s="53"/>
      <c r="D77" s="53"/>
      <c r="E77" s="53"/>
      <c r="F77" s="53"/>
      <c r="G77" s="53"/>
      <c r="H77" s="52"/>
    </row>
    <row r="78" spans="1:8" x14ac:dyDescent="0.2">
      <c r="A78" s="51"/>
      <c r="B78" s="3"/>
      <c r="C78" s="3"/>
      <c r="D78" s="3"/>
      <c r="E78" s="3"/>
      <c r="F78" s="3"/>
      <c r="G78" s="3"/>
    </row>
  </sheetData>
  <mergeCells count="122">
    <mergeCell ref="M11:O11"/>
    <mergeCell ref="A1:R1"/>
    <mergeCell ref="S1:XFD1"/>
    <mergeCell ref="M3:U4"/>
    <mergeCell ref="M5:U6"/>
    <mergeCell ref="M7:V8"/>
    <mergeCell ref="M10:W10"/>
    <mergeCell ref="F9:G9"/>
    <mergeCell ref="F10:G10"/>
    <mergeCell ref="F11:G11"/>
    <mergeCell ref="A65:A76"/>
    <mergeCell ref="B65:G65"/>
    <mergeCell ref="B66:C66"/>
    <mergeCell ref="D66:G66"/>
    <mergeCell ref="B67:G67"/>
    <mergeCell ref="C68:D68"/>
    <mergeCell ref="E68:G68"/>
    <mergeCell ref="C69:D69"/>
    <mergeCell ref="E69:G69"/>
    <mergeCell ref="C70:D70"/>
    <mergeCell ref="E70:G70"/>
    <mergeCell ref="C71:D71"/>
    <mergeCell ref="E71:G71"/>
    <mergeCell ref="C72:D72"/>
    <mergeCell ref="E72:G72"/>
    <mergeCell ref="C73:D73"/>
    <mergeCell ref="E73:G73"/>
    <mergeCell ref="C74:D74"/>
    <mergeCell ref="E74:G74"/>
    <mergeCell ref="C75:D75"/>
    <mergeCell ref="E75:G75"/>
    <mergeCell ref="C76:D76"/>
    <mergeCell ref="E76:G76"/>
    <mergeCell ref="A54:A64"/>
    <mergeCell ref="B54:G54"/>
    <mergeCell ref="B55:D55"/>
    <mergeCell ref="E55:G55"/>
    <mergeCell ref="C56:D56"/>
    <mergeCell ref="F56:G56"/>
    <mergeCell ref="C57:D57"/>
    <mergeCell ref="F57:G57"/>
    <mergeCell ref="C58:D58"/>
    <mergeCell ref="F58:G58"/>
    <mergeCell ref="C59:D59"/>
    <mergeCell ref="F59:G59"/>
    <mergeCell ref="B60:D60"/>
    <mergeCell ref="E60:G60"/>
    <mergeCell ref="C61:D61"/>
    <mergeCell ref="F61:G61"/>
    <mergeCell ref="C62:D62"/>
    <mergeCell ref="F62:G62"/>
    <mergeCell ref="C63:D63"/>
    <mergeCell ref="F63:G63"/>
    <mergeCell ref="C64:D64"/>
    <mergeCell ref="F64:G64"/>
    <mergeCell ref="E48:G48"/>
    <mergeCell ref="B49:C49"/>
    <mergeCell ref="E49:E50"/>
    <mergeCell ref="B50:D50"/>
    <mergeCell ref="B51:C51"/>
    <mergeCell ref="F51:G51"/>
    <mergeCell ref="B52:C52"/>
    <mergeCell ref="E52:E53"/>
    <mergeCell ref="B53:C53"/>
    <mergeCell ref="A34:A38"/>
    <mergeCell ref="B34:G34"/>
    <mergeCell ref="B35:C35"/>
    <mergeCell ref="D35:G35"/>
    <mergeCell ref="D36:G36"/>
    <mergeCell ref="D37:G37"/>
    <mergeCell ref="B38:C38"/>
    <mergeCell ref="D38:G38"/>
    <mergeCell ref="A39:A53"/>
    <mergeCell ref="B39:G39"/>
    <mergeCell ref="B40:G40"/>
    <mergeCell ref="B41:C42"/>
    <mergeCell ref="D41:D42"/>
    <mergeCell ref="E41:F41"/>
    <mergeCell ref="E42:F42"/>
    <mergeCell ref="F43:G43"/>
    <mergeCell ref="F44:G44"/>
    <mergeCell ref="B45:D45"/>
    <mergeCell ref="E45:G45"/>
    <mergeCell ref="B46:C46"/>
    <mergeCell ref="F46:G46"/>
    <mergeCell ref="B47:C47"/>
    <mergeCell ref="F47:G47"/>
    <mergeCell ref="B48:C48"/>
    <mergeCell ref="F25:G25"/>
    <mergeCell ref="F26:G26"/>
    <mergeCell ref="F27:G27"/>
    <mergeCell ref="F28:G28"/>
    <mergeCell ref="B29:B33"/>
    <mergeCell ref="F29:G29"/>
    <mergeCell ref="F30:G30"/>
    <mergeCell ref="F31:G31"/>
    <mergeCell ref="F32:G32"/>
    <mergeCell ref="F33:G33"/>
    <mergeCell ref="F6:G6"/>
    <mergeCell ref="F7:G7"/>
    <mergeCell ref="F8:G8"/>
    <mergeCell ref="F12:G12"/>
    <mergeCell ref="F13:G13"/>
    <mergeCell ref="F14:G14"/>
    <mergeCell ref="A2:G2"/>
    <mergeCell ref="A3:A33"/>
    <mergeCell ref="B3:G3"/>
    <mergeCell ref="B4:D4"/>
    <mergeCell ref="E4:G4"/>
    <mergeCell ref="B5:B22"/>
    <mergeCell ref="F5:G5"/>
    <mergeCell ref="F15:G15"/>
    <mergeCell ref="F16:G16"/>
    <mergeCell ref="F17:G17"/>
    <mergeCell ref="F18:G18"/>
    <mergeCell ref="F19:G19"/>
    <mergeCell ref="F20:G20"/>
    <mergeCell ref="F21:G21"/>
    <mergeCell ref="F22:G22"/>
    <mergeCell ref="B23:B28"/>
    <mergeCell ref="F23:G23"/>
    <mergeCell ref="F24:G24"/>
  </mergeCells>
  <hyperlinks>
    <hyperlink ref="A1" r:id="rId1" xr:uid="{0616A485-3447-8842-B09C-F0F0CA05A6F9}"/>
    <hyperlink ref="M11" r:id="rId2" xr:uid="{2EBE14A3-6704-DC48-A6E1-561513FAEEC1}"/>
  </hyperlinks>
  <pageMargins left="0.7" right="0.7" top="0.75" bottom="0.75" header="0.3" footer="0.3"/>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6821CE-090D-E847-8AAE-79F932D2BC9B}">
  <dimension ref="A1"/>
  <sheetViews>
    <sheetView workbookViewId="0"/>
  </sheetViews>
  <sheetFormatPr baseColWidth="10" defaultRowHeight="16" x14ac:dyDescent="0.2"/>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8</vt:i4>
      </vt:variant>
    </vt:vector>
  </HeadingPairs>
  <TitlesOfParts>
    <vt:vector size="8" baseType="lpstr">
      <vt:lpstr>Semana 1</vt:lpstr>
      <vt:lpstr>Semana 2</vt:lpstr>
      <vt:lpstr>Semana 3</vt:lpstr>
      <vt:lpstr>Semana 4</vt:lpstr>
      <vt:lpstr>Semana 5</vt:lpstr>
      <vt:lpstr>Concentrado mensual</vt:lpstr>
      <vt:lpstr>Manual operativo</vt: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Arturo Aragon</dc:creator>
  <cp:lastModifiedBy>Arturo Aragon</cp:lastModifiedBy>
  <dcterms:created xsi:type="dcterms:W3CDTF">2026-05-17T18:24:01Z</dcterms:created>
  <dcterms:modified xsi:type="dcterms:W3CDTF">2026-06-07T20:13:40Z</dcterms:modified>
</cp:coreProperties>
</file>